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showHorizontalScroll="0" xWindow="0" yWindow="2040" windowWidth="12000" windowHeight="5955" tabRatio="806"/>
  </bookViews>
  <sheets>
    <sheet name="Draw - Year 7" sheetId="25" r:id="rId1"/>
    <sheet name="Draw - Year 8" sheetId="26" r:id="rId2"/>
    <sheet name="Draw - Inters" sheetId="27" r:id="rId3"/>
    <sheet name="Draw - Seniors" sheetId="28" r:id="rId4"/>
  </sheets>
  <definedNames>
    <definedName name="_xlnm.Print_Area" localSheetId="2">'Draw - Inters'!$B$2:$Y$55</definedName>
    <definedName name="_xlnm.Print_Area" localSheetId="3">'Draw - Seniors'!$B$2:$Y$55</definedName>
    <definedName name="_xlnm.Print_Area" localSheetId="0">'Draw - Year 7'!$B$2:$Y$54</definedName>
    <definedName name="_xlnm.Print_Area" localSheetId="1">'Draw - Year 8'!$B$2:$X$54</definedName>
  </definedNames>
  <calcPr calcId="125725"/>
</workbook>
</file>

<file path=xl/calcChain.xml><?xml version="1.0" encoding="utf-8"?>
<calcChain xmlns="http://schemas.openxmlformats.org/spreadsheetml/2006/main">
  <c r="C20" i="26"/>
  <c r="AF20" s="1"/>
  <c r="C21"/>
  <c r="AE21" s="1"/>
  <c r="S21" s="1"/>
  <c r="C22"/>
  <c r="C37"/>
  <c r="AE37" s="1"/>
  <c r="C38"/>
  <c r="AF38" s="1"/>
  <c r="C39"/>
  <c r="C37" i="25"/>
  <c r="AF37" s="1"/>
  <c r="C38"/>
  <c r="AE38" s="1"/>
  <c r="C39"/>
  <c r="C20"/>
  <c r="AE20" s="1"/>
  <c r="C21"/>
  <c r="AF21" s="1"/>
  <c r="S21" s="1"/>
  <c r="C22"/>
  <c r="T19" i="26"/>
  <c r="U19"/>
  <c r="V19"/>
  <c r="W19"/>
  <c r="D20"/>
  <c r="E20"/>
  <c r="F20"/>
  <c r="T20"/>
  <c r="U20"/>
  <c r="V20"/>
  <c r="W20"/>
  <c r="D21"/>
  <c r="E21"/>
  <c r="F21"/>
  <c r="G21"/>
  <c r="H21"/>
  <c r="I21"/>
  <c r="J21"/>
  <c r="T21"/>
  <c r="U21"/>
  <c r="W21"/>
  <c r="V21"/>
  <c r="D22"/>
  <c r="E22"/>
  <c r="F22"/>
  <c r="G22"/>
  <c r="H22"/>
  <c r="I22"/>
  <c r="J22"/>
  <c r="K22"/>
  <c r="L22"/>
  <c r="M22"/>
  <c r="N22"/>
  <c r="T22"/>
  <c r="U22"/>
  <c r="W22"/>
  <c r="V22"/>
  <c r="B23"/>
  <c r="B3" i="28"/>
  <c r="B4"/>
  <c r="B4" i="26"/>
  <c r="B3"/>
  <c r="F40" i="28"/>
  <c r="V40"/>
  <c r="E40"/>
  <c r="D40"/>
  <c r="C40"/>
  <c r="AF40"/>
  <c r="F39"/>
  <c r="E39"/>
  <c r="D39"/>
  <c r="C39"/>
  <c r="AF39"/>
  <c r="F38"/>
  <c r="V38"/>
  <c r="E38"/>
  <c r="D38"/>
  <c r="C38"/>
  <c r="AF38"/>
  <c r="J40"/>
  <c r="I40"/>
  <c r="H40"/>
  <c r="G40"/>
  <c r="AG40"/>
  <c r="J39"/>
  <c r="I39"/>
  <c r="H39"/>
  <c r="T39"/>
  <c r="G39"/>
  <c r="AH39"/>
  <c r="N40"/>
  <c r="M40"/>
  <c r="L40"/>
  <c r="K40"/>
  <c r="AJ40"/>
  <c r="N22"/>
  <c r="M22"/>
  <c r="L22"/>
  <c r="K22"/>
  <c r="AJ22"/>
  <c r="J22"/>
  <c r="I22"/>
  <c r="H22"/>
  <c r="G22"/>
  <c r="AG22"/>
  <c r="J21"/>
  <c r="I21"/>
  <c r="H21"/>
  <c r="G21"/>
  <c r="AH21"/>
  <c r="F22"/>
  <c r="V22"/>
  <c r="E22"/>
  <c r="D22"/>
  <c r="C22"/>
  <c r="AF22"/>
  <c r="F21"/>
  <c r="E21"/>
  <c r="D21"/>
  <c r="C21"/>
  <c r="AF21"/>
  <c r="F20"/>
  <c r="V20"/>
  <c r="E20"/>
  <c r="D20"/>
  <c r="C20"/>
  <c r="AF20"/>
  <c r="U40"/>
  <c r="T40"/>
  <c r="V39"/>
  <c r="U39"/>
  <c r="W39"/>
  <c r="U38"/>
  <c r="T38"/>
  <c r="V37"/>
  <c r="U37"/>
  <c r="T37"/>
  <c r="AH40"/>
  <c r="AG39"/>
  <c r="AH22"/>
  <c r="AE21"/>
  <c r="N22" i="27"/>
  <c r="M22"/>
  <c r="L22"/>
  <c r="K22"/>
  <c r="AJ22"/>
  <c r="J22"/>
  <c r="I22"/>
  <c r="H22"/>
  <c r="G22"/>
  <c r="AG22"/>
  <c r="F22"/>
  <c r="E22"/>
  <c r="D22"/>
  <c r="T22"/>
  <c r="C22"/>
  <c r="AF22"/>
  <c r="J21"/>
  <c r="I21"/>
  <c r="H21"/>
  <c r="G21"/>
  <c r="F21"/>
  <c r="E21"/>
  <c r="D21"/>
  <c r="C21"/>
  <c r="AF21"/>
  <c r="F20"/>
  <c r="E20"/>
  <c r="D20"/>
  <c r="T20"/>
  <c r="C20"/>
  <c r="AE20"/>
  <c r="S20"/>
  <c r="N40"/>
  <c r="M40"/>
  <c r="L40"/>
  <c r="K40"/>
  <c r="AI40"/>
  <c r="J40"/>
  <c r="I40"/>
  <c r="H40"/>
  <c r="G40"/>
  <c r="F40"/>
  <c r="E40"/>
  <c r="D40"/>
  <c r="T40"/>
  <c r="C40"/>
  <c r="AE40"/>
  <c r="J39"/>
  <c r="I39"/>
  <c r="H39"/>
  <c r="G39"/>
  <c r="AH39"/>
  <c r="F39"/>
  <c r="E39"/>
  <c r="D39"/>
  <c r="C39"/>
  <c r="AE39"/>
  <c r="S39"/>
  <c r="F38"/>
  <c r="E38"/>
  <c r="D38"/>
  <c r="T38"/>
  <c r="C38"/>
  <c r="AH40"/>
  <c r="AG40"/>
  <c r="U40"/>
  <c r="W40"/>
  <c r="V40"/>
  <c r="AL39"/>
  <c r="AK39"/>
  <c r="AG39"/>
  <c r="AF39"/>
  <c r="U39"/>
  <c r="T39"/>
  <c r="W39"/>
  <c r="V39"/>
  <c r="AL38"/>
  <c r="AK38"/>
  <c r="AJ38"/>
  <c r="AI38"/>
  <c r="AF38"/>
  <c r="AE38"/>
  <c r="S38"/>
  <c r="U38"/>
  <c r="W38"/>
  <c r="V38"/>
  <c r="AL37"/>
  <c r="AK37"/>
  <c r="AJ37"/>
  <c r="AI37"/>
  <c r="AH37"/>
  <c r="AG37"/>
  <c r="S37"/>
  <c r="U37"/>
  <c r="W37"/>
  <c r="T37"/>
  <c r="V37"/>
  <c r="O34"/>
  <c r="K34"/>
  <c r="G34"/>
  <c r="C34"/>
  <c r="P30"/>
  <c r="K30"/>
  <c r="P29"/>
  <c r="K29"/>
  <c r="P28"/>
  <c r="K28"/>
  <c r="P27"/>
  <c r="K27"/>
  <c r="P26"/>
  <c r="K26"/>
  <c r="P25"/>
  <c r="K25"/>
  <c r="B24"/>
  <c r="AF20"/>
  <c r="AI20"/>
  <c r="AJ20"/>
  <c r="AK20"/>
  <c r="AL20"/>
  <c r="AG21"/>
  <c r="AH21"/>
  <c r="AK21"/>
  <c r="AL21"/>
  <c r="AE22"/>
  <c r="AH22"/>
  <c r="AI22"/>
  <c r="AG19"/>
  <c r="S19"/>
  <c r="AH19"/>
  <c r="AI19"/>
  <c r="AJ19"/>
  <c r="AK19"/>
  <c r="AL19"/>
  <c r="U19"/>
  <c r="W19"/>
  <c r="V19"/>
  <c r="U20"/>
  <c r="V20"/>
  <c r="U21"/>
  <c r="V21"/>
  <c r="U22"/>
  <c r="W22"/>
  <c r="V22"/>
  <c r="T21"/>
  <c r="T19"/>
  <c r="P12"/>
  <c r="K12"/>
  <c r="P11"/>
  <c r="K11"/>
  <c r="P10"/>
  <c r="K10"/>
  <c r="P9"/>
  <c r="K9"/>
  <c r="P8"/>
  <c r="K8"/>
  <c r="P7"/>
  <c r="K7"/>
  <c r="W21"/>
  <c r="W20"/>
  <c r="O16"/>
  <c r="K16"/>
  <c r="G16"/>
  <c r="C16"/>
  <c r="B6"/>
  <c r="W40" i="28"/>
  <c r="AL39"/>
  <c r="AK39"/>
  <c r="AL38"/>
  <c r="AK38"/>
  <c r="AJ38"/>
  <c r="AI38"/>
  <c r="W38"/>
  <c r="AL37"/>
  <c r="AK37"/>
  <c r="AJ37"/>
  <c r="AI37"/>
  <c r="S37"/>
  <c r="AH37"/>
  <c r="AG37"/>
  <c r="W37"/>
  <c r="O34"/>
  <c r="K34"/>
  <c r="G34"/>
  <c r="C34"/>
  <c r="P30"/>
  <c r="K30"/>
  <c r="P29"/>
  <c r="K29"/>
  <c r="P28"/>
  <c r="K28"/>
  <c r="P27"/>
  <c r="K27"/>
  <c r="P26"/>
  <c r="K26"/>
  <c r="P25"/>
  <c r="K25"/>
  <c r="B24"/>
  <c r="AI20"/>
  <c r="AJ20"/>
  <c r="AK20"/>
  <c r="AL20"/>
  <c r="AK21"/>
  <c r="AL21"/>
  <c r="AG19"/>
  <c r="AH19"/>
  <c r="AI19"/>
  <c r="S19"/>
  <c r="AJ19"/>
  <c r="AK19"/>
  <c r="AL19"/>
  <c r="U19"/>
  <c r="W19"/>
  <c r="V19"/>
  <c r="U20"/>
  <c r="U21"/>
  <c r="W21"/>
  <c r="V21"/>
  <c r="U22"/>
  <c r="T22"/>
  <c r="T21"/>
  <c r="T20"/>
  <c r="T19"/>
  <c r="P12"/>
  <c r="K12"/>
  <c r="P11"/>
  <c r="K11"/>
  <c r="P10"/>
  <c r="K10"/>
  <c r="P9"/>
  <c r="K9"/>
  <c r="P8"/>
  <c r="K8"/>
  <c r="P7"/>
  <c r="K7"/>
  <c r="W22"/>
  <c r="W20"/>
  <c r="O16"/>
  <c r="K16"/>
  <c r="G16"/>
  <c r="C16"/>
  <c r="B6"/>
  <c r="N22" i="25"/>
  <c r="M22"/>
  <c r="L22"/>
  <c r="K22"/>
  <c r="AJ22"/>
  <c r="J22"/>
  <c r="I22"/>
  <c r="H22"/>
  <c r="G22"/>
  <c r="AH22"/>
  <c r="F22"/>
  <c r="E22"/>
  <c r="D22"/>
  <c r="AF22"/>
  <c r="J21"/>
  <c r="I21"/>
  <c r="H21"/>
  <c r="G21"/>
  <c r="AG21"/>
  <c r="F21"/>
  <c r="V21"/>
  <c r="E21"/>
  <c r="D21"/>
  <c r="AE21"/>
  <c r="F20"/>
  <c r="E20"/>
  <c r="D20"/>
  <c r="N39"/>
  <c r="M39"/>
  <c r="L39"/>
  <c r="K39"/>
  <c r="AI39"/>
  <c r="J39"/>
  <c r="I39"/>
  <c r="H39"/>
  <c r="G39"/>
  <c r="AH39"/>
  <c r="F39"/>
  <c r="V39"/>
  <c r="E39"/>
  <c r="D39"/>
  <c r="AE39"/>
  <c r="J38"/>
  <c r="I38"/>
  <c r="H38"/>
  <c r="G38"/>
  <c r="AG38"/>
  <c r="F38"/>
  <c r="E38"/>
  <c r="D38"/>
  <c r="F37"/>
  <c r="E37"/>
  <c r="D37"/>
  <c r="AG39"/>
  <c r="U39"/>
  <c r="T39"/>
  <c r="W39"/>
  <c r="AL38"/>
  <c r="AK38"/>
  <c r="U38"/>
  <c r="T38"/>
  <c r="W38"/>
  <c r="V38"/>
  <c r="AL37"/>
  <c r="AK37"/>
  <c r="AJ37"/>
  <c r="AI37"/>
  <c r="U37"/>
  <c r="W37"/>
  <c r="T37"/>
  <c r="V37"/>
  <c r="AL36"/>
  <c r="AK36"/>
  <c r="AJ36"/>
  <c r="AI36"/>
  <c r="AH36"/>
  <c r="AG36"/>
  <c r="U36"/>
  <c r="W36"/>
  <c r="T36"/>
  <c r="V36"/>
  <c r="S36"/>
  <c r="O33"/>
  <c r="K33"/>
  <c r="G33"/>
  <c r="C33"/>
  <c r="P29"/>
  <c r="K29"/>
  <c r="P28"/>
  <c r="K28"/>
  <c r="P27"/>
  <c r="K27"/>
  <c r="P26"/>
  <c r="K26"/>
  <c r="P25"/>
  <c r="K25"/>
  <c r="P24"/>
  <c r="K24"/>
  <c r="B23"/>
  <c r="AI20"/>
  <c r="AJ20"/>
  <c r="AK20"/>
  <c r="AL20"/>
  <c r="AH21"/>
  <c r="AK21"/>
  <c r="AL21"/>
  <c r="AE22"/>
  <c r="AI22"/>
  <c r="AG19"/>
  <c r="AH19"/>
  <c r="S19"/>
  <c r="AI19"/>
  <c r="AJ19"/>
  <c r="AK19"/>
  <c r="AL19"/>
  <c r="U19"/>
  <c r="V19"/>
  <c r="U20"/>
  <c r="V20"/>
  <c r="U21"/>
  <c r="U22"/>
  <c r="W22"/>
  <c r="V22"/>
  <c r="T22"/>
  <c r="T21"/>
  <c r="T20"/>
  <c r="T19"/>
  <c r="P12"/>
  <c r="K12"/>
  <c r="P11"/>
  <c r="K11"/>
  <c r="P10"/>
  <c r="K10"/>
  <c r="P9"/>
  <c r="K9"/>
  <c r="P8"/>
  <c r="K8"/>
  <c r="P7"/>
  <c r="K7"/>
  <c r="W21"/>
  <c r="W20"/>
  <c r="W19"/>
  <c r="O16"/>
  <c r="K16"/>
  <c r="G16"/>
  <c r="C16"/>
  <c r="B6"/>
  <c r="L39" i="26"/>
  <c r="H39"/>
  <c r="T39"/>
  <c r="H38"/>
  <c r="D39"/>
  <c r="D38"/>
  <c r="D37"/>
  <c r="T37"/>
  <c r="K39"/>
  <c r="AI39"/>
  <c r="G39"/>
  <c r="AH39"/>
  <c r="AF39"/>
  <c r="AE39"/>
  <c r="E39"/>
  <c r="I39"/>
  <c r="M39"/>
  <c r="U39"/>
  <c r="W39"/>
  <c r="F39"/>
  <c r="V39"/>
  <c r="J39"/>
  <c r="N39"/>
  <c r="AL38"/>
  <c r="AK38"/>
  <c r="G38"/>
  <c r="AH38"/>
  <c r="AG38"/>
  <c r="AE38"/>
  <c r="S38" s="1"/>
  <c r="E38"/>
  <c r="U38"/>
  <c r="W38"/>
  <c r="I38"/>
  <c r="T38"/>
  <c r="F38"/>
  <c r="J38"/>
  <c r="V38"/>
  <c r="AL37"/>
  <c r="AK37"/>
  <c r="AJ37"/>
  <c r="AI37"/>
  <c r="E37"/>
  <c r="U37"/>
  <c r="W37"/>
  <c r="F37"/>
  <c r="V37"/>
  <c r="AL36"/>
  <c r="AK36"/>
  <c r="AJ36"/>
  <c r="AI36"/>
  <c r="AH36"/>
  <c r="AG36"/>
  <c r="S36"/>
  <c r="U36"/>
  <c r="T36"/>
  <c r="W36"/>
  <c r="V36"/>
  <c r="O33"/>
  <c r="K33"/>
  <c r="G33"/>
  <c r="C33"/>
  <c r="P29"/>
  <c r="K29"/>
  <c r="P28"/>
  <c r="K28"/>
  <c r="P27"/>
  <c r="K27"/>
  <c r="P26"/>
  <c r="K26"/>
  <c r="P25"/>
  <c r="K25"/>
  <c r="P24"/>
  <c r="K24"/>
  <c r="AI20"/>
  <c r="AJ20"/>
  <c r="AK20"/>
  <c r="AL20"/>
  <c r="AF21"/>
  <c r="AG21"/>
  <c r="AH21"/>
  <c r="AK21"/>
  <c r="AL21"/>
  <c r="AE22"/>
  <c r="AF22"/>
  <c r="S22" s="1"/>
  <c r="AG22"/>
  <c r="AH22"/>
  <c r="AI22"/>
  <c r="AJ22"/>
  <c r="AG19"/>
  <c r="S19"/>
  <c r="AH19"/>
  <c r="AI19"/>
  <c r="AJ19"/>
  <c r="AK19"/>
  <c r="AL19"/>
  <c r="P12"/>
  <c r="K12"/>
  <c r="P11"/>
  <c r="K11"/>
  <c r="P10"/>
  <c r="K10"/>
  <c r="P9"/>
  <c r="K9"/>
  <c r="P8"/>
  <c r="K8"/>
  <c r="P7"/>
  <c r="K7"/>
  <c r="O16"/>
  <c r="K16"/>
  <c r="G16"/>
  <c r="C16"/>
  <c r="B6"/>
  <c r="AE20"/>
  <c r="S22" i="27"/>
  <c r="AF39" i="25"/>
  <c r="S39" s="1"/>
  <c r="AJ39"/>
  <c r="AE20" i="28"/>
  <c r="S20"/>
  <c r="AI22"/>
  <c r="AE22"/>
  <c r="S22"/>
  <c r="AE38"/>
  <c r="S38"/>
  <c r="AE40"/>
  <c r="S40"/>
  <c r="AI40"/>
  <c r="AG39" i="26"/>
  <c r="AJ39"/>
  <c r="AG22" i="25"/>
  <c r="AH38"/>
  <c r="AE21" i="27"/>
  <c r="S21"/>
  <c r="AF40"/>
  <c r="AJ40"/>
  <c r="S40"/>
  <c r="AG21" i="28"/>
  <c r="S21"/>
  <c r="AE39"/>
  <c r="S39"/>
  <c r="S39" i="26"/>
  <c r="S20" l="1"/>
  <c r="AF37"/>
  <c r="S37" s="1"/>
  <c r="AF38" i="25"/>
  <c r="S38" s="1"/>
  <c r="AE37"/>
  <c r="S37" s="1"/>
  <c r="S20"/>
  <c r="AF20"/>
  <c r="S22"/>
</calcChain>
</file>

<file path=xl/sharedStrings.xml><?xml version="1.0" encoding="utf-8"?>
<sst xmlns="http://schemas.openxmlformats.org/spreadsheetml/2006/main" count="636" uniqueCount="73">
  <si>
    <t>Win</t>
  </si>
  <si>
    <t>Loss</t>
  </si>
  <si>
    <t>For</t>
  </si>
  <si>
    <t>Ag</t>
  </si>
  <si>
    <t>%</t>
  </si>
  <si>
    <t>Place</t>
  </si>
  <si>
    <t>vs</t>
  </si>
  <si>
    <t xml:space="preserve">Points </t>
  </si>
  <si>
    <t>Points</t>
  </si>
  <si>
    <t>10:50</t>
  </si>
  <si>
    <t>2:10</t>
  </si>
  <si>
    <t>SENIOR BOYS</t>
  </si>
  <si>
    <t>INTERMEDIATE BOYS</t>
  </si>
  <si>
    <t>Games</t>
  </si>
  <si>
    <t>Won</t>
  </si>
  <si>
    <t>Match</t>
  </si>
  <si>
    <t>Draw</t>
  </si>
  <si>
    <t>YEAR 7 GIRLS</t>
  </si>
  <si>
    <t>YEAR 7 BOYS</t>
  </si>
  <si>
    <t xml:space="preserve">The Champion team will be decided on matches won.  </t>
  </si>
  <si>
    <t>If still tied then rubbers will be compared.</t>
  </si>
  <si>
    <t>If still equal, then points will be compared.</t>
  </si>
  <si>
    <t>If still equal, then games will be compared.</t>
  </si>
  <si>
    <t>Matches are decided on rubbers won.  If rubbers won are equal then points will be compared to determine a winner.</t>
  </si>
  <si>
    <t>If one player wins the first two games in a particular rubber the third game is not played.</t>
  </si>
  <si>
    <t>If two teams are tied on matches won then the team that won the head-to-head encounter between the two tied teams</t>
  </si>
  <si>
    <t>will be declared the winner.</t>
  </si>
  <si>
    <t>Courts 1 &amp; 2</t>
  </si>
  <si>
    <t>YEAR 8 BOYS</t>
  </si>
  <si>
    <t>YEAR 8 GIRLS</t>
  </si>
  <si>
    <t xml:space="preserve">10:00  - </t>
  </si>
  <si>
    <t xml:space="preserve">11:40  - </t>
  </si>
  <si>
    <t>12:30</t>
  </si>
  <si>
    <t xml:space="preserve">1:20  - </t>
  </si>
  <si>
    <t xml:space="preserve">10:50  - </t>
  </si>
  <si>
    <t>11:40</t>
  </si>
  <si>
    <t xml:space="preserve">12:30  - </t>
  </si>
  <si>
    <t>1:20</t>
  </si>
  <si>
    <t xml:space="preserve">2:10  - </t>
  </si>
  <si>
    <t>3:00</t>
  </si>
  <si>
    <t>SENIOR GIRLS</t>
  </si>
  <si>
    <t>INTERMEDIATE GIRLS</t>
  </si>
  <si>
    <t xml:space="preserve"> Raymond McMahon Blvd - Endeavour Hills
</t>
  </si>
  <si>
    <t xml:space="preserve">Endeavour Hills Community Centre
</t>
  </si>
  <si>
    <t>Endeavour Hills Community Centre</t>
  </si>
  <si>
    <t>Courts 3 &amp; 4</t>
  </si>
  <si>
    <t>Courts 5 &amp; 6</t>
  </si>
  <si>
    <t>Courts 7 &amp; 8</t>
  </si>
  <si>
    <t>Nossal HS</t>
  </si>
  <si>
    <t xml:space="preserve">Frankston High </t>
  </si>
  <si>
    <t>Cranbourne SC</t>
  </si>
  <si>
    <t>Mac Rob OR GDD</t>
  </si>
  <si>
    <t>McKinnon</t>
  </si>
  <si>
    <t>Frankston High</t>
  </si>
  <si>
    <t>Melbourne High</t>
  </si>
  <si>
    <t>Westall</t>
  </si>
  <si>
    <t>F-Gate or Lynd</t>
  </si>
  <si>
    <t>Mt Eliza</t>
  </si>
  <si>
    <t>MacRob or GDD</t>
  </si>
  <si>
    <t>Fountian Gate</t>
  </si>
  <si>
    <t>Dromona</t>
  </si>
  <si>
    <t>Bentleigh</t>
  </si>
  <si>
    <t>Mentone Girls SC</t>
  </si>
  <si>
    <t>Casey GS</t>
  </si>
  <si>
    <t>Frankston HS</t>
  </si>
  <si>
    <t>Hampton Park SC</t>
  </si>
  <si>
    <t>Keysborough SC</t>
  </si>
  <si>
    <t>Brighton SC</t>
  </si>
  <si>
    <t>Alkira SC</t>
  </si>
  <si>
    <t>Sandringham SC</t>
  </si>
  <si>
    <t>Mckinnon SC</t>
  </si>
  <si>
    <t>Albert Park SC</t>
  </si>
  <si>
    <t>Rosebud SC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</si>
</sst>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New York"/>
    </font>
    <font>
      <b/>
      <u/>
      <sz val="15"/>
      <name val="Geneva"/>
    </font>
    <font>
      <b/>
      <sz val="20"/>
      <name val="Arial"/>
      <family val="2"/>
    </font>
    <font>
      <sz val="9"/>
      <name val="Arial"/>
      <family val="2"/>
    </font>
    <font>
      <sz val="10"/>
      <name val="New York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2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6" fontId="7" fillId="0" borderId="3" xfId="1" quotePrefix="1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 wrapText="1"/>
    </xf>
    <xf numFmtId="166" fontId="7" fillId="0" borderId="3" xfId="1" quotePrefix="1" applyNumberFormat="1" applyFont="1" applyBorder="1" applyAlignment="1">
      <alignment vertical="center" wrapText="1"/>
    </xf>
    <xf numFmtId="166" fontId="7" fillId="0" borderId="3" xfId="1" applyNumberFormat="1" applyFont="1" applyBorder="1" applyAlignment="1">
      <alignment vertical="center" wrapText="1"/>
    </xf>
    <xf numFmtId="166" fontId="7" fillId="0" borderId="16" xfId="1" applyNumberFormat="1" applyFont="1" applyBorder="1" applyAlignment="1">
      <alignment horizontal="center" vertical="center" wrapText="1"/>
    </xf>
    <xf numFmtId="166" fontId="7" fillId="0" borderId="17" xfId="1" applyNumberFormat="1" applyFont="1" applyBorder="1" applyAlignment="1">
      <alignment horizontal="center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66" fontId="7" fillId="0" borderId="19" xfId="1" applyNumberFormat="1" applyFont="1" applyBorder="1" applyAlignment="1">
      <alignment horizontal="center" vertical="center" wrapText="1"/>
    </xf>
    <xf numFmtId="166" fontId="8" fillId="0" borderId="2" xfId="1" applyNumberFormat="1" applyFont="1" applyBorder="1" applyAlignment="1" applyProtection="1">
      <alignment horizontal="center" vertical="center" wrapText="1"/>
      <protection locked="0"/>
    </xf>
    <xf numFmtId="166" fontId="7" fillId="0" borderId="3" xfId="1" quotePrefix="1" applyNumberFormat="1" applyFont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Border="1" applyAlignment="1" applyProtection="1">
      <alignment horizontal="center" vertical="center" wrapText="1"/>
      <protection locked="0"/>
    </xf>
    <xf numFmtId="166" fontId="7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164" fontId="0" fillId="4" borderId="6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2" fillId="0" borderId="23" xfId="0" applyFont="1" applyBorder="1" applyAlignment="1" applyProtection="1">
      <alignment vertical="center" wrapText="1"/>
      <protection locked="0"/>
    </xf>
    <xf numFmtId="164" fontId="0" fillId="4" borderId="7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/>
    <xf numFmtId="0" fontId="11" fillId="0" borderId="0" xfId="0" applyFont="1" applyAlignment="1">
      <alignment horizontal="center" vertical="top"/>
    </xf>
    <xf numFmtId="20" fontId="12" fillId="0" borderId="0" xfId="0" quotePrefix="1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0" xfId="0" applyFill="1"/>
    <xf numFmtId="0" fontId="0" fillId="6" borderId="0" xfId="0" applyFill="1" applyAlignment="1"/>
    <xf numFmtId="0" fontId="6" fillId="6" borderId="0" xfId="0" applyFont="1" applyFill="1"/>
    <xf numFmtId="0" fontId="0" fillId="6" borderId="0" xfId="0" applyFill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0" fillId="0" borderId="24" xfId="0" applyBorder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6" fontId="8" fillId="0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166" fontId="7" fillId="0" borderId="9" xfId="1" applyNumberFormat="1" applyFont="1" applyBorder="1" applyAlignment="1">
      <alignment horizontal="center" vertical="center" wrapText="1"/>
    </xf>
    <xf numFmtId="166" fontId="7" fillId="0" borderId="7" xfId="1" applyNumberFormat="1" applyFont="1" applyBorder="1" applyAlignment="1">
      <alignment horizontal="center" vertical="center" wrapText="1"/>
    </xf>
    <xf numFmtId="166" fontId="7" fillId="0" borderId="21" xfId="1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7" borderId="1" xfId="0" applyFont="1" applyFill="1" applyBorder="1" applyAlignment="1">
      <alignment vertical="center"/>
    </xf>
    <xf numFmtId="0" fontId="18" fillId="7" borderId="16" xfId="0" applyFont="1" applyFill="1" applyBorder="1" applyAlignment="1">
      <alignment vertical="center"/>
    </xf>
    <xf numFmtId="0" fontId="18" fillId="7" borderId="17" xfId="0" applyFont="1" applyFill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/>
    </xf>
    <xf numFmtId="165" fontId="7" fillId="0" borderId="28" xfId="1" applyNumberFormat="1" applyFont="1" applyBorder="1" applyAlignment="1" applyProtection="1">
      <alignment vertical="center" wrapText="1"/>
    </xf>
    <xf numFmtId="165" fontId="7" fillId="0" borderId="29" xfId="1" applyNumberFormat="1" applyFont="1" applyBorder="1" applyAlignment="1" applyProtection="1">
      <alignment vertical="center" wrapText="1"/>
    </xf>
    <xf numFmtId="165" fontId="7" fillId="0" borderId="30" xfId="1" applyNumberFormat="1" applyFont="1" applyBorder="1" applyAlignment="1" applyProtection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indent="7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6" borderId="0" xfId="0" applyFont="1" applyFill="1" applyAlignment="1">
      <alignment horizontal="center" vertical="top"/>
    </xf>
    <xf numFmtId="0" fontId="15" fillId="6" borderId="0" xfId="0" applyFont="1" applyFill="1" applyAlignment="1">
      <alignment horizontal="center" vertical="center"/>
    </xf>
    <xf numFmtId="0" fontId="10" fillId="6" borderId="0" xfId="0" applyFont="1" applyFill="1"/>
    <xf numFmtId="0" fontId="10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>
      <alignment horizontal="left" indent="7"/>
    </xf>
    <xf numFmtId="0" fontId="11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/>
    <xf numFmtId="166" fontId="7" fillId="0" borderId="18" xfId="1" quotePrefix="1" applyNumberFormat="1" applyFont="1" applyBorder="1" applyAlignment="1">
      <alignment vertical="center" wrapText="1"/>
    </xf>
    <xf numFmtId="166" fontId="7" fillId="0" borderId="19" xfId="1" quotePrefix="1" applyNumberFormat="1" applyFont="1" applyBorder="1" applyAlignment="1">
      <alignment vertical="center" wrapText="1"/>
    </xf>
    <xf numFmtId="166" fontId="7" fillId="0" borderId="19" xfId="1" applyNumberFormat="1" applyFont="1" applyBorder="1" applyAlignment="1">
      <alignment vertical="center" wrapText="1"/>
    </xf>
    <xf numFmtId="0" fontId="13" fillId="0" borderId="0" xfId="0" applyFont="1" applyAlignment="1">
      <alignment horizontal="left" indent="4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 indent="4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0" fontId="12" fillId="0" borderId="0" xfId="0" quotePrefix="1" applyNumberFormat="1" applyFont="1" applyAlignment="1">
      <alignment horizontal="left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left" indent="7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99"/>
      <rgbColor rgb="0000FF00"/>
      <rgbColor rgb="000000FF"/>
      <rgbColor rgb="00FFFF99"/>
      <rgbColor rgb="00FF99CC"/>
      <rgbColor rgb="0000FFFF"/>
      <rgbColor rgb="00FF0000"/>
      <rgbColor rgb="00008000"/>
      <rgbColor rgb="00000080"/>
      <rgbColor rgb="00CC9900"/>
      <rgbColor rgb="00800080"/>
      <rgbColor rgb="00008080"/>
      <rgbColor rgb="00006699"/>
      <rgbColor rgb="0000CC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FF7C80"/>
      <rgbColor rgb="00003366"/>
      <rgbColor rgb="0000CC00"/>
      <rgbColor rgb="00003300"/>
      <rgbColor rgb="00996633"/>
      <rgbColor rgb="00CC3300"/>
      <rgbColor rgb="00993366"/>
      <rgbColor rgb="00333399"/>
      <rgbColor rgb="006699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83003</xdr:colOff>
      <xdr:row>1</xdr:row>
      <xdr:rowOff>102054</xdr:rowOff>
    </xdr:from>
    <xdr:to>
      <xdr:col>19</xdr:col>
      <xdr:colOff>190500</xdr:colOff>
      <xdr:row>1</xdr:row>
      <xdr:rowOff>1673678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3090182" y="646340"/>
          <a:ext cx="4897211" cy="157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S.S.V. 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YEAR 7 BADMINTON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SMR FINALS 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MONDAY AUGUST 29TH</a:t>
          </a:r>
        </a:p>
      </xdr:txBody>
    </xdr:sp>
    <xdr:clientData/>
  </xdr:twoCellAnchor>
  <xdr:twoCellAnchor editAs="oneCell">
    <xdr:from>
      <xdr:col>1</xdr:col>
      <xdr:colOff>213632</xdr:colOff>
      <xdr:row>1</xdr:row>
      <xdr:rowOff>137432</xdr:rowOff>
    </xdr:from>
    <xdr:to>
      <xdr:col>3</xdr:col>
      <xdr:colOff>67635</xdr:colOff>
      <xdr:row>1</xdr:row>
      <xdr:rowOff>1524000</xdr:rowOff>
    </xdr:to>
    <xdr:pic>
      <xdr:nvPicPr>
        <xdr:cNvPr id="235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681718"/>
          <a:ext cx="1582110" cy="1386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1</xdr:row>
      <xdr:rowOff>284389</xdr:rowOff>
    </xdr:from>
    <xdr:to>
      <xdr:col>19</xdr:col>
      <xdr:colOff>121103</xdr:colOff>
      <xdr:row>1</xdr:row>
      <xdr:rowOff>1607002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830285" y="828675"/>
          <a:ext cx="5087711" cy="1322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S.S.V. 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YEAR 8 BADMINTON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SMR FINALS</a:t>
          </a:r>
        </a:p>
        <a:p>
          <a:pPr algn="l" rtl="0">
            <a:defRPr sz="1000"/>
          </a:pPr>
          <a:r>
            <a:rPr lang="en-AU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MONDAY AUGUST 29TH</a:t>
          </a:r>
        </a:p>
      </xdr:txBody>
    </xdr:sp>
    <xdr:clientData/>
  </xdr:twoCellAnchor>
  <xdr:twoCellAnchor editAs="oneCell">
    <xdr:from>
      <xdr:col>1</xdr:col>
      <xdr:colOff>116532</xdr:colOff>
      <xdr:row>1</xdr:row>
      <xdr:rowOff>190500</xdr:rowOff>
    </xdr:from>
    <xdr:to>
      <xdr:col>2</xdr:col>
      <xdr:colOff>148317</xdr:colOff>
      <xdr:row>1</xdr:row>
      <xdr:rowOff>1416505</xdr:rowOff>
    </xdr:to>
    <xdr:pic>
      <xdr:nvPicPr>
        <xdr:cNvPr id="24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425" y="734786"/>
          <a:ext cx="1392499" cy="1226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142875</xdr:rowOff>
    </xdr:from>
    <xdr:to>
      <xdr:col>23</xdr:col>
      <xdr:colOff>257175</xdr:colOff>
      <xdr:row>2</xdr:row>
      <xdr:rowOff>0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3438525" y="685800"/>
          <a:ext cx="60579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S.S.V. 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INTERMEDIATE BADMINTON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 FINALS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FF0000"/>
              </a:solidFill>
              <a:latin typeface="Arial"/>
              <a:cs typeface="Arial"/>
            </a:rPr>
            <a:t>MONDAY JULY 25TH </a:t>
          </a: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990600</xdr:colOff>
      <xdr:row>1</xdr:row>
      <xdr:rowOff>285750</xdr:rowOff>
    </xdr:from>
    <xdr:to>
      <xdr:col>4</xdr:col>
      <xdr:colOff>200025</xdr:colOff>
      <xdr:row>1</xdr:row>
      <xdr:rowOff>1428750</xdr:rowOff>
    </xdr:to>
    <xdr:pic>
      <xdr:nvPicPr>
        <xdr:cNvPr id="256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828675"/>
          <a:ext cx="12954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142875</xdr:rowOff>
    </xdr:from>
    <xdr:to>
      <xdr:col>23</xdr:col>
      <xdr:colOff>257175</xdr:colOff>
      <xdr:row>2</xdr:row>
      <xdr:rowOff>28575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3438525" y="685800"/>
          <a:ext cx="60579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S.S.V. 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 BADMINTON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SMR FINALS </a:t>
          </a:r>
        </a:p>
        <a:p>
          <a:pPr algn="l" rtl="0">
            <a:defRPr sz="1000"/>
          </a:pPr>
          <a:r>
            <a:rPr lang="en-AU" sz="2400" b="1" i="0" u="none" strike="noStrike" baseline="0">
              <a:solidFill>
                <a:srgbClr val="FF0000"/>
              </a:solidFill>
              <a:latin typeface="Arial"/>
              <a:cs typeface="Arial"/>
            </a:rPr>
            <a:t>MONDAY JULY 25TH</a:t>
          </a:r>
          <a:r>
            <a:rPr lang="en-AU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790575</xdr:colOff>
      <xdr:row>1</xdr:row>
      <xdr:rowOff>200025</xdr:rowOff>
    </xdr:from>
    <xdr:to>
      <xdr:col>3</xdr:col>
      <xdr:colOff>352425</xdr:colOff>
      <xdr:row>1</xdr:row>
      <xdr:rowOff>1333500</xdr:rowOff>
    </xdr:to>
    <xdr:pic>
      <xdr:nvPicPr>
        <xdr:cNvPr id="266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42950"/>
          <a:ext cx="1285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  <pageSetUpPr autoPageBreaks="0"/>
  </sheetPr>
  <dimension ref="A1:IV91"/>
  <sheetViews>
    <sheetView showGridLines="0" showRowColHeaders="0" tabSelected="1" zoomScale="70" workbookViewId="0">
      <selection activeCell="C39" sqref="C39"/>
    </sheetView>
  </sheetViews>
  <sheetFormatPr defaultColWidth="0" defaultRowHeight="12.75"/>
  <cols>
    <col min="1" max="1" width="2.7109375" customWidth="1"/>
    <col min="2" max="2" width="20.42578125" customWidth="1"/>
    <col min="3" max="18" width="5.42578125" customWidth="1"/>
    <col min="19" max="24" width="5.7109375" customWidth="1"/>
    <col min="25" max="25" width="3" customWidth="1"/>
    <col min="26" max="26" width="2.5703125" customWidth="1"/>
    <col min="27" max="16384" width="4.42578125" hidden="1"/>
  </cols>
  <sheetData>
    <row r="1" spans="1:256" s="48" customFormat="1" ht="4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1" customHeight="1" thickBot="1">
      <c r="A2" s="6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1"/>
    </row>
    <row r="3" spans="1:256" s="49" customFormat="1" ht="24.95" customHeight="1" thickTop="1">
      <c r="A3" s="62"/>
      <c r="B3" s="130" t="s">
        <v>43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78"/>
      <c r="Z3" s="62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8.25" customHeight="1">
      <c r="A4" s="61"/>
      <c r="Y4" s="50"/>
      <c r="Z4" s="61"/>
    </row>
    <row r="5" spans="1:256" ht="23.25" customHeight="1">
      <c r="A5" s="61"/>
      <c r="B5" s="131" t="s">
        <v>42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50"/>
      <c r="Z5" s="61"/>
    </row>
    <row r="6" spans="1:256" ht="42" customHeight="1">
      <c r="A6" s="61"/>
      <c r="B6" s="125" t="str">
        <f>C14</f>
        <v>YEAR 7 GIRLS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66"/>
      <c r="Z6" s="61"/>
    </row>
    <row r="7" spans="1:256" ht="15" customHeight="1">
      <c r="A7" s="61"/>
      <c r="E7" s="51" t="s">
        <v>30</v>
      </c>
      <c r="F7" s="126" t="s">
        <v>9</v>
      </c>
      <c r="G7" s="126"/>
      <c r="H7" s="128" t="s">
        <v>46</v>
      </c>
      <c r="I7" s="128"/>
      <c r="J7" s="128"/>
      <c r="K7" s="65" t="str">
        <f>B19</f>
        <v>Brighton SC</v>
      </c>
      <c r="L7" s="65"/>
      <c r="M7" s="65"/>
      <c r="N7" s="65"/>
      <c r="O7" s="52" t="s">
        <v>6</v>
      </c>
      <c r="P7" s="65" t="str">
        <f>B20</f>
        <v>Alkira SC</v>
      </c>
      <c r="Q7" s="65"/>
      <c r="R7" s="65"/>
      <c r="S7" s="65"/>
      <c r="T7" s="53"/>
      <c r="U7" s="54"/>
      <c r="V7" s="54"/>
      <c r="W7" s="53"/>
      <c r="X7" s="55"/>
      <c r="Y7" s="55"/>
      <c r="Z7" s="61"/>
    </row>
    <row r="8" spans="1:256" ht="18" customHeight="1">
      <c r="A8" s="61"/>
      <c r="E8" s="56"/>
      <c r="F8" s="100"/>
      <c r="G8" s="101"/>
      <c r="H8" s="128" t="s">
        <v>47</v>
      </c>
      <c r="I8" s="128"/>
      <c r="J8" s="128"/>
      <c r="K8" s="65" t="str">
        <f>B21</f>
        <v>Keysborough SC</v>
      </c>
      <c r="L8" s="65"/>
      <c r="M8" s="65"/>
      <c r="N8" s="65"/>
      <c r="O8" s="52" t="s">
        <v>6</v>
      </c>
      <c r="P8" s="65" t="str">
        <f>B22</f>
        <v>Frankston HS</v>
      </c>
      <c r="Q8" s="65"/>
      <c r="R8" s="65"/>
      <c r="S8" s="65"/>
      <c r="T8" s="53"/>
      <c r="U8" s="54"/>
      <c r="V8" s="54"/>
      <c r="W8" s="53"/>
      <c r="X8" s="55"/>
      <c r="Y8" s="55"/>
      <c r="Z8" s="61"/>
    </row>
    <row r="9" spans="1:256" ht="30" customHeight="1">
      <c r="A9" s="61"/>
      <c r="E9" s="51" t="s">
        <v>31</v>
      </c>
      <c r="F9" s="129" t="s">
        <v>32</v>
      </c>
      <c r="G9" s="129"/>
      <c r="H9" s="128" t="s">
        <v>46</v>
      </c>
      <c r="I9" s="128"/>
      <c r="J9" s="128"/>
      <c r="K9" s="65" t="str">
        <f>B19</f>
        <v>Brighton SC</v>
      </c>
      <c r="L9" s="65"/>
      <c r="M9" s="65"/>
      <c r="N9" s="65"/>
      <c r="O9" s="52" t="s">
        <v>6</v>
      </c>
      <c r="P9" s="65" t="str">
        <f>B21</f>
        <v>Keysborough SC</v>
      </c>
      <c r="Q9" s="65"/>
      <c r="R9" s="65"/>
      <c r="S9" s="65"/>
      <c r="T9" s="53"/>
      <c r="U9" s="54"/>
      <c r="V9" s="54"/>
      <c r="W9" s="53"/>
      <c r="X9" s="55"/>
      <c r="Y9" s="55"/>
      <c r="Z9" s="61"/>
    </row>
    <row r="10" spans="1:256" ht="18" customHeight="1">
      <c r="A10" s="61"/>
      <c r="E10" s="56"/>
      <c r="F10" s="100"/>
      <c r="G10" s="101"/>
      <c r="H10" s="128" t="s">
        <v>47</v>
      </c>
      <c r="I10" s="128"/>
      <c r="J10" s="128"/>
      <c r="K10" s="65" t="str">
        <f>B20</f>
        <v>Alkira SC</v>
      </c>
      <c r="L10" s="65"/>
      <c r="M10" s="65"/>
      <c r="N10" s="65"/>
      <c r="O10" s="52" t="s">
        <v>6</v>
      </c>
      <c r="P10" s="65" t="str">
        <f>B22</f>
        <v>Frankston HS</v>
      </c>
      <c r="Q10" s="65"/>
      <c r="R10" s="65"/>
      <c r="S10" s="65"/>
      <c r="T10" s="53"/>
      <c r="U10" s="54"/>
      <c r="V10" s="54"/>
      <c r="W10" s="53"/>
      <c r="X10" s="55"/>
      <c r="Y10" s="55"/>
      <c r="Z10" s="61"/>
    </row>
    <row r="11" spans="1:256" ht="30" customHeight="1">
      <c r="A11" s="61"/>
      <c r="E11" s="51" t="s">
        <v>33</v>
      </c>
      <c r="F11" s="126" t="s">
        <v>10</v>
      </c>
      <c r="G11" s="126"/>
      <c r="H11" s="128" t="s">
        <v>46</v>
      </c>
      <c r="I11" s="128"/>
      <c r="J11" s="128"/>
      <c r="K11" s="65" t="str">
        <f>B19</f>
        <v>Brighton SC</v>
      </c>
      <c r="L11" s="65"/>
      <c r="M11" s="65"/>
      <c r="N11" s="65"/>
      <c r="O11" s="52" t="s">
        <v>6</v>
      </c>
      <c r="P11" s="65" t="str">
        <f>B22</f>
        <v>Frankston HS</v>
      </c>
      <c r="Q11" s="65"/>
      <c r="R11" s="65"/>
      <c r="S11" s="65"/>
      <c r="T11" s="53"/>
      <c r="U11" s="54"/>
      <c r="V11" s="54"/>
      <c r="W11" s="53"/>
      <c r="X11" s="55"/>
      <c r="Y11" s="55"/>
      <c r="Z11" s="61"/>
    </row>
    <row r="12" spans="1:256" ht="18" customHeight="1">
      <c r="A12" s="61"/>
      <c r="E12" s="57"/>
      <c r="F12" s="57"/>
      <c r="G12" s="57"/>
      <c r="H12" s="128" t="s">
        <v>47</v>
      </c>
      <c r="I12" s="128"/>
      <c r="J12" s="128"/>
      <c r="K12" s="65" t="str">
        <f>B20</f>
        <v>Alkira SC</v>
      </c>
      <c r="L12" s="65"/>
      <c r="M12" s="65"/>
      <c r="N12" s="65"/>
      <c r="O12" s="52" t="s">
        <v>6</v>
      </c>
      <c r="P12" s="65" t="str">
        <f>B21</f>
        <v>Keysborough SC</v>
      </c>
      <c r="Q12" s="65"/>
      <c r="R12" s="65"/>
      <c r="S12" s="65"/>
      <c r="T12" s="53"/>
      <c r="U12" s="54"/>
      <c r="V12" s="54"/>
      <c r="W12" s="53"/>
      <c r="X12" s="55"/>
      <c r="Y12" s="55"/>
      <c r="Z12" s="61"/>
    </row>
    <row r="13" spans="1:256" ht="23.25" customHeight="1">
      <c r="A13" s="61"/>
      <c r="Z13" s="61"/>
    </row>
    <row r="14" spans="1:256" ht="20.25" customHeight="1">
      <c r="A14" s="61"/>
      <c r="C14" s="127" t="s">
        <v>17</v>
      </c>
      <c r="D14" s="127"/>
      <c r="E14" s="127"/>
      <c r="F14" s="127"/>
      <c r="G14" s="127"/>
      <c r="H14" s="127"/>
      <c r="I14" s="127"/>
      <c r="J14" s="127"/>
      <c r="Z14" s="61"/>
    </row>
    <row r="15" spans="1:256" ht="9" customHeight="1" thickBot="1">
      <c r="A15" s="61"/>
      <c r="B15" s="1"/>
      <c r="C15" s="88" t="s">
        <v>16</v>
      </c>
      <c r="D15" s="88"/>
      <c r="E15" s="88"/>
      <c r="F15" s="88"/>
      <c r="G15" s="88" t="s">
        <v>16</v>
      </c>
      <c r="H15" s="88"/>
      <c r="I15" s="88"/>
      <c r="J15" s="88"/>
      <c r="K15" s="88" t="s">
        <v>16</v>
      </c>
      <c r="L15" s="88"/>
      <c r="M15" s="88"/>
      <c r="N15" s="88"/>
      <c r="O15" s="89" t="s">
        <v>16</v>
      </c>
      <c r="Z15" s="61"/>
    </row>
    <row r="16" spans="1:256" ht="16.5" customHeight="1" thickTop="1" thickBot="1">
      <c r="A16" s="61"/>
      <c r="C16" s="120" t="str">
        <f>"vs "&amp;B19</f>
        <v>vs Brighton SC</v>
      </c>
      <c r="D16" s="121"/>
      <c r="E16" s="121"/>
      <c r="F16" s="122"/>
      <c r="G16" s="120" t="str">
        <f>"vs "&amp;B20</f>
        <v>vs Alkira SC</v>
      </c>
      <c r="H16" s="121"/>
      <c r="I16" s="121"/>
      <c r="J16" s="122"/>
      <c r="K16" s="120" t="str">
        <f>"vs "&amp;B21</f>
        <v>vs Keysborough SC</v>
      </c>
      <c r="L16" s="121"/>
      <c r="M16" s="121"/>
      <c r="N16" s="122"/>
      <c r="O16" s="120" t="str">
        <f>"vs "&amp;B22</f>
        <v>vs Frankston HS</v>
      </c>
      <c r="P16" s="121"/>
      <c r="Q16" s="121"/>
      <c r="R16" s="122"/>
      <c r="Z16" s="61"/>
    </row>
    <row r="17" spans="1:256" s="2" customFormat="1" ht="12" customHeight="1" thickTop="1">
      <c r="A17" s="63"/>
      <c r="C17" s="19" t="s">
        <v>0</v>
      </c>
      <c r="D17" s="74" t="s">
        <v>13</v>
      </c>
      <c r="E17" s="68" t="s">
        <v>7</v>
      </c>
      <c r="F17" s="20" t="s">
        <v>8</v>
      </c>
      <c r="G17" s="19" t="s">
        <v>0</v>
      </c>
      <c r="H17" s="74" t="s">
        <v>13</v>
      </c>
      <c r="I17" s="68" t="s">
        <v>7</v>
      </c>
      <c r="J17" s="20" t="s">
        <v>8</v>
      </c>
      <c r="K17" s="19" t="s">
        <v>0</v>
      </c>
      <c r="L17" s="74" t="s">
        <v>13</v>
      </c>
      <c r="M17" s="68" t="s">
        <v>7</v>
      </c>
      <c r="N17" s="20" t="s">
        <v>8</v>
      </c>
      <c r="O17" s="19" t="s">
        <v>0</v>
      </c>
      <c r="P17" s="74" t="s">
        <v>13</v>
      </c>
      <c r="Q17" s="68" t="s">
        <v>7</v>
      </c>
      <c r="R17" s="20" t="s">
        <v>8</v>
      </c>
      <c r="S17" s="19" t="s">
        <v>15</v>
      </c>
      <c r="T17" s="74" t="s">
        <v>13</v>
      </c>
      <c r="U17" s="68" t="s">
        <v>7</v>
      </c>
      <c r="V17" s="71" t="s">
        <v>8</v>
      </c>
      <c r="W17" s="123" t="s">
        <v>4</v>
      </c>
      <c r="X17" s="123" t="s">
        <v>5</v>
      </c>
      <c r="Y17" s="58"/>
      <c r="Z17" s="63"/>
      <c r="AB17" s="12" t="s">
        <v>16</v>
      </c>
      <c r="AC17" s="13" t="s">
        <v>16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" customHeight="1" thickBot="1">
      <c r="A18" s="63"/>
      <c r="C18" s="21" t="s">
        <v>1</v>
      </c>
      <c r="D18" s="69" t="s">
        <v>14</v>
      </c>
      <c r="E18" s="70" t="s">
        <v>2</v>
      </c>
      <c r="F18" s="22" t="s">
        <v>3</v>
      </c>
      <c r="G18" s="21" t="s">
        <v>1</v>
      </c>
      <c r="H18" s="69" t="s">
        <v>14</v>
      </c>
      <c r="I18" s="70" t="s">
        <v>2</v>
      </c>
      <c r="J18" s="22" t="s">
        <v>3</v>
      </c>
      <c r="K18" s="21" t="s">
        <v>1</v>
      </c>
      <c r="L18" s="69" t="s">
        <v>14</v>
      </c>
      <c r="M18" s="70" t="s">
        <v>2</v>
      </c>
      <c r="N18" s="22" t="s">
        <v>3</v>
      </c>
      <c r="O18" s="21" t="s">
        <v>1</v>
      </c>
      <c r="P18" s="69" t="s">
        <v>14</v>
      </c>
      <c r="Q18" s="70" t="s">
        <v>2</v>
      </c>
      <c r="R18" s="22" t="s">
        <v>3</v>
      </c>
      <c r="S18" s="21" t="s">
        <v>14</v>
      </c>
      <c r="T18" s="69" t="s">
        <v>14</v>
      </c>
      <c r="U18" s="70" t="s">
        <v>2</v>
      </c>
      <c r="V18" s="72" t="s">
        <v>3</v>
      </c>
      <c r="W18" s="124"/>
      <c r="X18" s="124"/>
      <c r="Y18" s="58"/>
      <c r="Z18" s="63"/>
      <c r="AB18" s="14" t="s">
        <v>1</v>
      </c>
      <c r="AC18" s="15" t="s"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8" customHeight="1" thickTop="1" thickBot="1">
      <c r="A19" s="64"/>
      <c r="B19" s="115" t="s">
        <v>67</v>
      </c>
      <c r="C19" s="3"/>
      <c r="D19" s="4"/>
      <c r="E19" s="4"/>
      <c r="F19" s="4"/>
      <c r="G19" s="79"/>
      <c r="H19" s="32"/>
      <c r="I19" s="73"/>
      <c r="J19" s="35"/>
      <c r="K19" s="80"/>
      <c r="L19" s="34"/>
      <c r="M19" s="35"/>
      <c r="N19" s="33"/>
      <c r="O19" s="80"/>
      <c r="P19" s="34"/>
      <c r="Q19" s="35"/>
      <c r="R19" s="33"/>
      <c r="S19" s="95">
        <f>SUM(AE19:AL19)</f>
        <v>0</v>
      </c>
      <c r="T19" s="82">
        <f>H19+L19+P19</f>
        <v>0</v>
      </c>
      <c r="U19" s="28">
        <f>I19+M19+Q19</f>
        <v>0</v>
      </c>
      <c r="V19" s="83">
        <f>J19+N19+R19</f>
        <v>0</v>
      </c>
      <c r="W19" s="75" t="str">
        <f>IF(U19&gt;0,T19/(T19+U19)*100,"")</f>
        <v/>
      </c>
      <c r="X19" s="16"/>
      <c r="Y19" s="59"/>
      <c r="Z19" s="64"/>
      <c r="AB19" s="37" t="s">
        <v>0</v>
      </c>
      <c r="AC19" s="38" t="s">
        <v>1</v>
      </c>
      <c r="AE19" s="90"/>
      <c r="AF19" s="91"/>
      <c r="AG19" s="39">
        <f>IF(G19="Win",1,0)</f>
        <v>0</v>
      </c>
      <c r="AH19" s="39">
        <f>IF(G19="Draw",0.5,0)</f>
        <v>0</v>
      </c>
      <c r="AI19" s="39">
        <f>IF(K19="Win",1,0)</f>
        <v>0</v>
      </c>
      <c r="AJ19" s="39">
        <f>IF(K19="Draw",0.5,0)</f>
        <v>0</v>
      </c>
      <c r="AK19" s="39">
        <f>IF(O19="Win",1,0)</f>
        <v>0</v>
      </c>
      <c r="AL19" s="40">
        <f>IF(O19="Draw",0.5,0)</f>
        <v>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8" customHeight="1" thickTop="1">
      <c r="A20" s="64"/>
      <c r="B20" s="116" t="s">
        <v>68</v>
      </c>
      <c r="C20" s="10" t="str">
        <f>IF(G19="","",LOOKUP(G19,$AB$17:$AC$19))</f>
        <v/>
      </c>
      <c r="D20" s="26">
        <f>IF(H19&lt;&gt;"",6-H19,0)</f>
        <v>0</v>
      </c>
      <c r="E20" s="26">
        <f>J19</f>
        <v>0</v>
      </c>
      <c r="F20" s="27">
        <f>I19</f>
        <v>0</v>
      </c>
      <c r="G20" s="9"/>
      <c r="H20" s="5"/>
      <c r="I20" s="5"/>
      <c r="J20" s="5"/>
      <c r="K20" s="81"/>
      <c r="L20" s="33"/>
      <c r="M20" s="33"/>
      <c r="N20" s="35"/>
      <c r="O20" s="81"/>
      <c r="P20" s="35"/>
      <c r="Q20" s="35"/>
      <c r="R20" s="35"/>
      <c r="S20" s="96">
        <f>SUM(AE20:AL20)</f>
        <v>0</v>
      </c>
      <c r="T20" s="84">
        <f>D20+L20+P20</f>
        <v>0</v>
      </c>
      <c r="U20" s="29">
        <f>E20+M20+Q20</f>
        <v>0</v>
      </c>
      <c r="V20" s="85">
        <f>F20+N20+R20</f>
        <v>0</v>
      </c>
      <c r="W20" s="76" t="str">
        <f>IF(U20&gt;0,T20/(T20+U20)*100,"")</f>
        <v/>
      </c>
      <c r="X20" s="17"/>
      <c r="Y20" s="59"/>
      <c r="Z20" s="64"/>
      <c r="AE20" s="42">
        <f>IF(C20="Win",1,0)</f>
        <v>0</v>
      </c>
      <c r="AF20" s="43">
        <f>IF(C20="Draw",0.5,0)</f>
        <v>0</v>
      </c>
      <c r="AG20" s="92"/>
      <c r="AH20" s="92"/>
      <c r="AI20" s="43">
        <f>IF(K20="Win",1,0)</f>
        <v>0</v>
      </c>
      <c r="AJ20" s="43">
        <f>IF(K20="Draw",0.5,0)</f>
        <v>0</v>
      </c>
      <c r="AK20" s="43">
        <f>IF(O20="Win",1,0)</f>
        <v>0</v>
      </c>
      <c r="AL20" s="44">
        <f>IF(O20="Draw",0.5,0)</f>
        <v>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8" customHeight="1">
      <c r="A21" s="64"/>
      <c r="B21" s="116" t="s">
        <v>66</v>
      </c>
      <c r="C21" s="10" t="str">
        <f>IF(K19="","",LOOKUP(K19,$AB$17:$AC$19))</f>
        <v/>
      </c>
      <c r="D21" s="26">
        <f>IF(L19&lt;&gt;"",6-L19,0)</f>
        <v>0</v>
      </c>
      <c r="E21" s="26">
        <f>N19</f>
        <v>0</v>
      </c>
      <c r="F21" s="27">
        <f>M19</f>
        <v>0</v>
      </c>
      <c r="G21" s="10" t="str">
        <f>IF(K20="","",LOOKUP(K20,$AB$17:$AC$19))</f>
        <v/>
      </c>
      <c r="H21" s="26">
        <f>IF(L20&lt;&gt;"",6-L20,0)</f>
        <v>0</v>
      </c>
      <c r="I21" s="24">
        <f>N20</f>
        <v>0</v>
      </c>
      <c r="J21" s="23">
        <f>M20</f>
        <v>0</v>
      </c>
      <c r="K21" s="6"/>
      <c r="L21" s="5"/>
      <c r="M21" s="5"/>
      <c r="N21" s="5"/>
      <c r="O21" s="81"/>
      <c r="P21" s="35"/>
      <c r="Q21" s="35"/>
      <c r="R21" s="35"/>
      <c r="S21" s="96">
        <f>SUM(AE21:AL21)</f>
        <v>0</v>
      </c>
      <c r="T21" s="84">
        <f>D21+H21+P21</f>
        <v>0</v>
      </c>
      <c r="U21" s="29">
        <f>E21+I21+Q21</f>
        <v>0</v>
      </c>
      <c r="V21" s="85">
        <f>F21+J21+R21</f>
        <v>0</v>
      </c>
      <c r="W21" s="76" t="str">
        <f>IF(U21&gt;0,T21/(T21+U21)*100,"")</f>
        <v/>
      </c>
      <c r="X21" s="17"/>
      <c r="Y21" s="59"/>
      <c r="Z21" s="64"/>
      <c r="AE21" s="42">
        <f>IF(C21="Win",1,0)</f>
        <v>0</v>
      </c>
      <c r="AF21" s="43">
        <f>IF(C21="Draw",0.5,0)</f>
        <v>0</v>
      </c>
      <c r="AG21" s="43">
        <f>IF(G21="Win",1,0)</f>
        <v>0</v>
      </c>
      <c r="AH21" s="43">
        <f>IF(G21="Draw",0.5,0)</f>
        <v>0</v>
      </c>
      <c r="AI21" s="92"/>
      <c r="AJ21" s="92"/>
      <c r="AK21" s="43">
        <f>IF(O21="Win",1,0)</f>
        <v>0</v>
      </c>
      <c r="AL21" s="44">
        <f>IF(O21="Draw",0.5,0)</f>
        <v>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8" customHeight="1" thickBot="1">
      <c r="A22" s="64"/>
      <c r="B22" s="117" t="s">
        <v>64</v>
      </c>
      <c r="C22" s="11" t="str">
        <f>IF(O19="","",LOOKUP(O19,$AB$17:$AC$19))</f>
        <v/>
      </c>
      <c r="D22" s="111">
        <f>IF(P19&lt;&gt;"",6-P19,0)</f>
        <v>0</v>
      </c>
      <c r="E22" s="112">
        <f>R19</f>
        <v>0</v>
      </c>
      <c r="F22" s="113">
        <f>Q19</f>
        <v>0</v>
      </c>
      <c r="G22" s="11" t="str">
        <f>IF(O20="","",LOOKUP(O20,$AB$17:$AC$19))</f>
        <v/>
      </c>
      <c r="H22" s="112">
        <f>IF(P20&lt;&gt;"",6-P20,0)</f>
        <v>0</v>
      </c>
      <c r="I22" s="31">
        <f>R20</f>
        <v>0</v>
      </c>
      <c r="J22" s="31">
        <f>Q20</f>
        <v>0</v>
      </c>
      <c r="K22" s="11" t="str">
        <f>IF(O21="","",LOOKUP(O21,$AB$17:$AC$19))</f>
        <v/>
      </c>
      <c r="L22" s="112">
        <f>IF(P21&lt;&gt;"",6-P21,0)</f>
        <v>0</v>
      </c>
      <c r="M22" s="31">
        <f>R21</f>
        <v>0</v>
      </c>
      <c r="N22" s="25">
        <f>Q21</f>
        <v>0</v>
      </c>
      <c r="O22" s="7"/>
      <c r="P22" s="7"/>
      <c r="Q22" s="7"/>
      <c r="R22" s="7"/>
      <c r="S22" s="97">
        <f>SUM(AE22:AL22)</f>
        <v>0</v>
      </c>
      <c r="T22" s="86">
        <f>D22+H22+L22</f>
        <v>0</v>
      </c>
      <c r="U22" s="30">
        <f>E22+I22+M22</f>
        <v>0</v>
      </c>
      <c r="V22" s="87">
        <f>F22+J22+N22</f>
        <v>0</v>
      </c>
      <c r="W22" s="77" t="str">
        <f>IF(U22&gt;0,T22/(T22+U22)*100,"")</f>
        <v/>
      </c>
      <c r="X22" s="18"/>
      <c r="Y22" s="59"/>
      <c r="Z22" s="64"/>
      <c r="AE22" s="46">
        <f>IF(C22="Win",1,0)</f>
        <v>0</v>
      </c>
      <c r="AF22" s="47">
        <f>IF(C22="Draw",0.5,0)</f>
        <v>0</v>
      </c>
      <c r="AG22" s="47">
        <f>IF(G22="Win",1,0)</f>
        <v>0</v>
      </c>
      <c r="AH22" s="47">
        <f>IF(G22="Draw",0.5,0)</f>
        <v>0</v>
      </c>
      <c r="AI22" s="47">
        <f>IF(K22="Win",1,0)</f>
        <v>0</v>
      </c>
      <c r="AJ22" s="47">
        <f>IF(K22="Draw",0.5,0)</f>
        <v>0</v>
      </c>
      <c r="AK22" s="93"/>
      <c r="AL22" s="94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3" customHeight="1" thickTop="1">
      <c r="A23" s="61"/>
      <c r="B23" s="125" t="str">
        <f>C31</f>
        <v>YEAR 7 BOYS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66"/>
      <c r="Z23" s="61"/>
    </row>
    <row r="24" spans="1:256" ht="15" customHeight="1">
      <c r="A24" s="61"/>
      <c r="E24" s="51" t="s">
        <v>30</v>
      </c>
      <c r="F24" s="126" t="s">
        <v>9</v>
      </c>
      <c r="G24" s="126"/>
      <c r="H24" s="128" t="s">
        <v>27</v>
      </c>
      <c r="I24" s="128"/>
      <c r="J24" s="128"/>
      <c r="K24" s="65" t="str">
        <f>B36</f>
        <v>Albert Park SC</v>
      </c>
      <c r="L24" s="65"/>
      <c r="M24" s="65"/>
      <c r="N24" s="65"/>
      <c r="O24" s="52" t="s">
        <v>6</v>
      </c>
      <c r="P24" s="65" t="str">
        <f>B37</f>
        <v>Brighton SC</v>
      </c>
      <c r="Q24" s="65"/>
      <c r="R24" s="65"/>
      <c r="S24" s="65"/>
      <c r="T24" s="53"/>
      <c r="U24" s="54"/>
      <c r="V24" s="54"/>
      <c r="W24" s="53"/>
      <c r="X24" s="55"/>
      <c r="Y24" s="55"/>
      <c r="Z24" s="61"/>
    </row>
    <row r="25" spans="1:256" ht="18" customHeight="1">
      <c r="A25" s="61"/>
      <c r="E25" s="56"/>
      <c r="F25" s="100"/>
      <c r="G25" s="101"/>
      <c r="H25" s="128" t="s">
        <v>45</v>
      </c>
      <c r="I25" s="128"/>
      <c r="J25" s="128"/>
      <c r="K25" s="65" t="str">
        <f>B38</f>
        <v>Cranbourne SC</v>
      </c>
      <c r="L25" s="65"/>
      <c r="M25" s="65"/>
      <c r="N25" s="65"/>
      <c r="O25" s="52" t="s">
        <v>6</v>
      </c>
      <c r="P25" s="65" t="str">
        <f>B39</f>
        <v>Rosebud SC</v>
      </c>
      <c r="Q25" s="65"/>
      <c r="R25" s="65"/>
      <c r="S25" s="65"/>
      <c r="T25" s="53"/>
      <c r="U25" s="54"/>
      <c r="V25" s="54"/>
      <c r="W25" s="53"/>
      <c r="X25" s="55"/>
      <c r="Y25" s="55"/>
      <c r="Z25" s="61"/>
    </row>
    <row r="26" spans="1:256" ht="30" customHeight="1">
      <c r="A26" s="61"/>
      <c r="E26" s="51" t="s">
        <v>31</v>
      </c>
      <c r="F26" s="129" t="s">
        <v>32</v>
      </c>
      <c r="G26" s="129"/>
      <c r="H26" s="128" t="s">
        <v>27</v>
      </c>
      <c r="I26" s="128"/>
      <c r="J26" s="128"/>
      <c r="K26" s="65" t="str">
        <f>B36</f>
        <v>Albert Park SC</v>
      </c>
      <c r="L26" s="65"/>
      <c r="M26" s="65"/>
      <c r="N26" s="65"/>
      <c r="O26" s="52" t="s">
        <v>6</v>
      </c>
      <c r="P26" s="65" t="str">
        <f>B38</f>
        <v>Cranbourne SC</v>
      </c>
      <c r="Q26" s="65"/>
      <c r="R26" s="65"/>
      <c r="S26" s="65"/>
      <c r="T26" s="53"/>
      <c r="U26" s="54"/>
      <c r="V26" s="54"/>
      <c r="W26" s="53"/>
      <c r="X26" s="55"/>
      <c r="Y26" s="55"/>
      <c r="Z26" s="61"/>
    </row>
    <row r="27" spans="1:256" ht="18" customHeight="1">
      <c r="A27" s="61"/>
      <c r="E27" s="56"/>
      <c r="F27" s="100"/>
      <c r="G27" s="101"/>
      <c r="H27" s="128" t="s">
        <v>45</v>
      </c>
      <c r="I27" s="128"/>
      <c r="J27" s="128"/>
      <c r="K27" s="65" t="str">
        <f>B37</f>
        <v>Brighton SC</v>
      </c>
      <c r="L27" s="65"/>
      <c r="M27" s="65"/>
      <c r="N27" s="65"/>
      <c r="O27" s="52" t="s">
        <v>6</v>
      </c>
      <c r="P27" s="65" t="str">
        <f>B39</f>
        <v>Rosebud SC</v>
      </c>
      <c r="Q27" s="65"/>
      <c r="R27" s="65"/>
      <c r="S27" s="65"/>
      <c r="T27" s="53"/>
      <c r="U27" s="54"/>
      <c r="V27" s="54"/>
      <c r="W27" s="53"/>
      <c r="X27" s="55"/>
      <c r="Y27" s="55"/>
      <c r="Z27" s="61"/>
    </row>
    <row r="28" spans="1:256" ht="30" customHeight="1">
      <c r="A28" s="61"/>
      <c r="E28" s="51" t="s">
        <v>33</v>
      </c>
      <c r="F28" s="126" t="s">
        <v>10</v>
      </c>
      <c r="G28" s="126"/>
      <c r="H28" s="128" t="s">
        <v>27</v>
      </c>
      <c r="I28" s="128"/>
      <c r="J28" s="128"/>
      <c r="K28" s="65" t="str">
        <f>B36</f>
        <v>Albert Park SC</v>
      </c>
      <c r="L28" s="65"/>
      <c r="M28" s="65"/>
      <c r="N28" s="65"/>
      <c r="O28" s="52" t="s">
        <v>6</v>
      </c>
      <c r="P28" s="65" t="str">
        <f>B39</f>
        <v>Rosebud SC</v>
      </c>
      <c r="Q28" s="65"/>
      <c r="R28" s="65"/>
      <c r="S28" s="65"/>
      <c r="T28" s="53"/>
      <c r="U28" s="54"/>
      <c r="V28" s="54"/>
      <c r="W28" s="53"/>
      <c r="X28" s="55"/>
      <c r="Y28" s="55"/>
      <c r="Z28" s="61"/>
    </row>
    <row r="29" spans="1:256" ht="18" customHeight="1">
      <c r="A29" s="61"/>
      <c r="E29" s="57"/>
      <c r="F29" s="57"/>
      <c r="G29" s="57"/>
      <c r="H29" s="128" t="s">
        <v>45</v>
      </c>
      <c r="I29" s="128"/>
      <c r="J29" s="128"/>
      <c r="K29" s="65" t="str">
        <f>B37</f>
        <v>Brighton SC</v>
      </c>
      <c r="L29" s="65"/>
      <c r="M29" s="65"/>
      <c r="N29" s="65"/>
      <c r="O29" s="52" t="s">
        <v>6</v>
      </c>
      <c r="P29" s="65" t="str">
        <f>B38</f>
        <v>Cranbourne SC</v>
      </c>
      <c r="Q29" s="65"/>
      <c r="R29" s="65"/>
      <c r="S29" s="65"/>
      <c r="T29" s="53"/>
      <c r="U29" s="54"/>
      <c r="V29" s="54"/>
      <c r="W29" s="53"/>
      <c r="X29" s="55"/>
      <c r="Y29" s="55"/>
      <c r="Z29" s="61"/>
    </row>
    <row r="30" spans="1:256" ht="15.75" customHeight="1">
      <c r="A30" s="61"/>
      <c r="Z30" s="61"/>
    </row>
    <row r="31" spans="1:256" ht="19.5" customHeight="1">
      <c r="A31" s="61"/>
      <c r="C31" s="127" t="s">
        <v>18</v>
      </c>
      <c r="D31" s="127"/>
      <c r="E31" s="127"/>
      <c r="F31" s="127"/>
      <c r="G31" s="127"/>
      <c r="H31" s="127"/>
      <c r="I31" s="127"/>
      <c r="J31" s="127"/>
      <c r="Z31" s="61"/>
    </row>
    <row r="32" spans="1:256" s="2" customFormat="1" ht="12" customHeight="1" thickBot="1">
      <c r="A32" s="63"/>
      <c r="B32" s="1"/>
      <c r="C32" s="88" t="s">
        <v>16</v>
      </c>
      <c r="D32" s="88"/>
      <c r="E32" s="88"/>
      <c r="F32" s="88"/>
      <c r="G32" s="88" t="s">
        <v>16</v>
      </c>
      <c r="H32" s="88"/>
      <c r="I32" s="88"/>
      <c r="J32" s="88"/>
      <c r="K32" s="88" t="s">
        <v>16</v>
      </c>
      <c r="L32" s="88"/>
      <c r="M32" s="88"/>
      <c r="N32" s="88"/>
      <c r="O32" s="89" t="s">
        <v>16</v>
      </c>
      <c r="P32"/>
      <c r="Q32"/>
      <c r="R32"/>
      <c r="S32"/>
      <c r="T32"/>
      <c r="U32"/>
      <c r="V32"/>
      <c r="W32"/>
      <c r="X32"/>
      <c r="Y32"/>
      <c r="Z32" s="61"/>
      <c r="AA32"/>
      <c r="AB32"/>
      <c r="AC32"/>
      <c r="AD32"/>
      <c r="AE32"/>
      <c r="AF32"/>
      <c r="AG32"/>
      <c r="AH32"/>
      <c r="AI32"/>
      <c r="AJ32"/>
      <c r="AK32"/>
      <c r="AL32"/>
      <c r="AM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7.25" customHeight="1" thickTop="1" thickBot="1">
      <c r="A33" s="63"/>
      <c r="B33"/>
      <c r="C33" s="120" t="str">
        <f>"vs "&amp;B36</f>
        <v>vs Albert Park SC</v>
      </c>
      <c r="D33" s="121"/>
      <c r="E33" s="121"/>
      <c r="F33" s="122"/>
      <c r="G33" s="120" t="str">
        <f>"vs "&amp;B37</f>
        <v>vs Brighton SC</v>
      </c>
      <c r="H33" s="121"/>
      <c r="I33" s="121"/>
      <c r="J33" s="122"/>
      <c r="K33" s="120" t="str">
        <f>"vs "&amp;B38</f>
        <v>vs Cranbourne SC</v>
      </c>
      <c r="L33" s="121"/>
      <c r="M33" s="121"/>
      <c r="N33" s="122"/>
      <c r="O33" s="120" t="str">
        <f>"vs "&amp;B39</f>
        <v>vs Rosebud SC</v>
      </c>
      <c r="P33" s="121"/>
      <c r="Q33" s="121"/>
      <c r="R33" s="122"/>
      <c r="S33"/>
      <c r="T33"/>
      <c r="U33"/>
      <c r="V33"/>
      <c r="W33"/>
      <c r="X33"/>
      <c r="Y33"/>
      <c r="Z33" s="61"/>
      <c r="AA33"/>
      <c r="AB33"/>
      <c r="AC33"/>
      <c r="AD33"/>
      <c r="AE33"/>
      <c r="AF33"/>
      <c r="AG33"/>
      <c r="AH33"/>
      <c r="AI33"/>
      <c r="AJ33"/>
      <c r="AK33"/>
      <c r="AL33"/>
      <c r="AM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 thickTop="1">
      <c r="A34" s="61"/>
      <c r="B34" s="2"/>
      <c r="C34" s="19" t="s">
        <v>0</v>
      </c>
      <c r="D34" s="74" t="s">
        <v>13</v>
      </c>
      <c r="E34" s="68" t="s">
        <v>7</v>
      </c>
      <c r="F34" s="20" t="s">
        <v>8</v>
      </c>
      <c r="G34" s="19" t="s">
        <v>0</v>
      </c>
      <c r="H34" s="74" t="s">
        <v>13</v>
      </c>
      <c r="I34" s="68" t="s">
        <v>7</v>
      </c>
      <c r="J34" s="20" t="s">
        <v>8</v>
      </c>
      <c r="K34" s="19" t="s">
        <v>0</v>
      </c>
      <c r="L34" s="74" t="s">
        <v>13</v>
      </c>
      <c r="M34" s="68" t="s">
        <v>7</v>
      </c>
      <c r="N34" s="20" t="s">
        <v>8</v>
      </c>
      <c r="O34" s="19" t="s">
        <v>0</v>
      </c>
      <c r="P34" s="74" t="s">
        <v>13</v>
      </c>
      <c r="Q34" s="68" t="s">
        <v>7</v>
      </c>
      <c r="R34" s="20" t="s">
        <v>8</v>
      </c>
      <c r="S34" s="19" t="s">
        <v>15</v>
      </c>
      <c r="T34" s="74" t="s">
        <v>13</v>
      </c>
      <c r="U34" s="68" t="s">
        <v>7</v>
      </c>
      <c r="V34" s="71" t="s">
        <v>8</v>
      </c>
      <c r="W34" s="123" t="s">
        <v>4</v>
      </c>
      <c r="X34" s="123" t="s">
        <v>5</v>
      </c>
      <c r="Y34" s="58"/>
      <c r="Z34" s="63"/>
      <c r="AA34" s="2"/>
      <c r="AB34" s="12" t="s">
        <v>16</v>
      </c>
      <c r="AC34" s="13" t="s">
        <v>16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256" ht="12.75" customHeight="1" thickBot="1">
      <c r="A35" s="61"/>
      <c r="B35" s="2"/>
      <c r="C35" s="21" t="s">
        <v>1</v>
      </c>
      <c r="D35" s="69" t="s">
        <v>14</v>
      </c>
      <c r="E35" s="70" t="s">
        <v>2</v>
      </c>
      <c r="F35" s="22" t="s">
        <v>3</v>
      </c>
      <c r="G35" s="21" t="s">
        <v>1</v>
      </c>
      <c r="H35" s="69" t="s">
        <v>14</v>
      </c>
      <c r="I35" s="70" t="s">
        <v>2</v>
      </c>
      <c r="J35" s="22" t="s">
        <v>3</v>
      </c>
      <c r="K35" s="21" t="s">
        <v>1</v>
      </c>
      <c r="L35" s="69" t="s">
        <v>14</v>
      </c>
      <c r="M35" s="70" t="s">
        <v>2</v>
      </c>
      <c r="N35" s="22" t="s">
        <v>3</v>
      </c>
      <c r="O35" s="21" t="s">
        <v>1</v>
      </c>
      <c r="P35" s="69" t="s">
        <v>14</v>
      </c>
      <c r="Q35" s="70" t="s">
        <v>2</v>
      </c>
      <c r="R35" s="22" t="s">
        <v>3</v>
      </c>
      <c r="S35" s="21" t="s">
        <v>14</v>
      </c>
      <c r="T35" s="69" t="s">
        <v>14</v>
      </c>
      <c r="U35" s="70" t="s">
        <v>2</v>
      </c>
      <c r="V35" s="72" t="s">
        <v>3</v>
      </c>
      <c r="W35" s="124"/>
      <c r="X35" s="124"/>
      <c r="Y35" s="58"/>
      <c r="Z35" s="63"/>
      <c r="AA35" s="2"/>
      <c r="AB35" s="14" t="s">
        <v>1</v>
      </c>
      <c r="AC35" s="15" t="s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256" s="8" customFormat="1" ht="18" customHeight="1" thickTop="1" thickBot="1">
      <c r="A36" s="64"/>
      <c r="B36" s="115" t="s">
        <v>71</v>
      </c>
      <c r="C36" s="3"/>
      <c r="D36" s="4"/>
      <c r="E36" s="4"/>
      <c r="F36" s="4"/>
      <c r="G36" s="79"/>
      <c r="H36" s="32"/>
      <c r="I36" s="73"/>
      <c r="J36" s="35"/>
      <c r="K36" s="80"/>
      <c r="L36" s="34"/>
      <c r="M36" s="35"/>
      <c r="N36" s="33"/>
      <c r="O36" s="80"/>
      <c r="P36" s="34"/>
      <c r="Q36" s="35"/>
      <c r="R36" s="33"/>
      <c r="S36" s="95">
        <f>SUM(AE36:AL36)</f>
        <v>0</v>
      </c>
      <c r="T36" s="82">
        <f>H36+L36+P36</f>
        <v>0</v>
      </c>
      <c r="U36" s="28">
        <f>I36+M36+Q36</f>
        <v>0</v>
      </c>
      <c r="V36" s="83">
        <f>J36+N36+R36</f>
        <v>0</v>
      </c>
      <c r="W36" s="75" t="str">
        <f>IF(U36&gt;0,T36/(T36+U36)*100,"")</f>
        <v/>
      </c>
      <c r="X36" s="16"/>
      <c r="Y36" s="59"/>
      <c r="Z36" s="64"/>
      <c r="AB36" s="37" t="s">
        <v>0</v>
      </c>
      <c r="AC36" s="38" t="s">
        <v>1</v>
      </c>
      <c r="AE36" s="90"/>
      <c r="AF36" s="91"/>
      <c r="AG36" s="39">
        <f>IF(G36="Win",1,0)</f>
        <v>0</v>
      </c>
      <c r="AH36" s="39">
        <f>IF(G36="Draw",0.5,0)</f>
        <v>0</v>
      </c>
      <c r="AI36" s="39">
        <f>IF(K36="Win",1,0)</f>
        <v>0</v>
      </c>
      <c r="AJ36" s="39">
        <f>IF(K36="Draw",0.5,0)</f>
        <v>0</v>
      </c>
      <c r="AK36" s="39">
        <f>IF(O36="Win",1,0)</f>
        <v>0</v>
      </c>
      <c r="AL36" s="40">
        <f>IF(O36="Draw",0.5,0)</f>
        <v>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8" customHeight="1" thickTop="1">
      <c r="A37" s="64"/>
      <c r="B37" s="116" t="s">
        <v>67</v>
      </c>
      <c r="C37" s="10" t="str">
        <f>IF(G36="","",LOOKUP(G36,$AB$17:$AC$19))</f>
        <v/>
      </c>
      <c r="D37" s="26">
        <f>IF(H36&lt;&gt;"",6-H36,0)</f>
        <v>0</v>
      </c>
      <c r="E37" s="26">
        <f>J36</f>
        <v>0</v>
      </c>
      <c r="F37" s="27">
        <f>I36</f>
        <v>0</v>
      </c>
      <c r="G37" s="9"/>
      <c r="H37" s="5"/>
      <c r="I37" s="5"/>
      <c r="J37" s="5"/>
      <c r="K37" s="81"/>
      <c r="L37" s="33"/>
      <c r="M37" s="33"/>
      <c r="N37" s="35"/>
      <c r="O37" s="81"/>
      <c r="P37" s="35"/>
      <c r="Q37" s="35"/>
      <c r="R37" s="35"/>
      <c r="S37" s="96">
        <f>SUM(AE37:AL37)</f>
        <v>0</v>
      </c>
      <c r="T37" s="84">
        <f>D37+L37+P37</f>
        <v>0</v>
      </c>
      <c r="U37" s="29">
        <f>E37+M37+Q37</f>
        <v>0</v>
      </c>
      <c r="V37" s="85">
        <f>F37+N37+R37</f>
        <v>0</v>
      </c>
      <c r="W37" s="76" t="str">
        <f>IF(U37&gt;0,T37/(T37+U37)*100,"")</f>
        <v/>
      </c>
      <c r="X37" s="17"/>
      <c r="Y37" s="59"/>
      <c r="Z37" s="64"/>
      <c r="AE37" s="42">
        <f>IF(C37="Win",1,0)</f>
        <v>0</v>
      </c>
      <c r="AF37" s="43">
        <f>IF(C37="Draw",0.5,0)</f>
        <v>0</v>
      </c>
      <c r="AG37" s="92"/>
      <c r="AH37" s="92"/>
      <c r="AI37" s="43">
        <f>IF(K37="Win",1,0)</f>
        <v>0</v>
      </c>
      <c r="AJ37" s="43">
        <f>IF(K37="Draw",0.5,0)</f>
        <v>0</v>
      </c>
      <c r="AK37" s="43">
        <f>IF(O37="Win",1,0)</f>
        <v>0</v>
      </c>
      <c r="AL37" s="44">
        <f>IF(O37="Draw",0.5,0)</f>
        <v>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8" customHeight="1">
      <c r="A38" s="64"/>
      <c r="B38" s="116" t="s">
        <v>50</v>
      </c>
      <c r="C38" s="10" t="str">
        <f>IF(K36="","",LOOKUP(K36,$AB$17:$AC$19))</f>
        <v/>
      </c>
      <c r="D38" s="26">
        <f>IF(L36&lt;&gt;"",6-L36,0)</f>
        <v>0</v>
      </c>
      <c r="E38" s="26">
        <f>N36</f>
        <v>0</v>
      </c>
      <c r="F38" s="27">
        <f>M36</f>
        <v>0</v>
      </c>
      <c r="G38" s="10" t="str">
        <f>IF(K37="","",LOOKUP(K37,$AB$17:$AC$19))</f>
        <v/>
      </c>
      <c r="H38" s="26">
        <f>IF(L37&lt;&gt;"",6-L37,0)</f>
        <v>0</v>
      </c>
      <c r="I38" s="24">
        <f>N37</f>
        <v>0</v>
      </c>
      <c r="J38" s="23">
        <f>M37</f>
        <v>0</v>
      </c>
      <c r="K38" s="6"/>
      <c r="L38" s="5"/>
      <c r="M38" s="5"/>
      <c r="N38" s="5"/>
      <c r="O38" s="81"/>
      <c r="P38" s="35"/>
      <c r="Q38" s="35"/>
      <c r="R38" s="35"/>
      <c r="S38" s="96">
        <f>SUM(AE38:AL38)</f>
        <v>0</v>
      </c>
      <c r="T38" s="84">
        <f>D38+H38+P38</f>
        <v>0</v>
      </c>
      <c r="U38" s="29">
        <f>E38+I38+Q38</f>
        <v>0</v>
      </c>
      <c r="V38" s="85">
        <f>F38+J38+R38</f>
        <v>0</v>
      </c>
      <c r="W38" s="76" t="str">
        <f>IF(U38&gt;0,T38/(T38+U38)*100,"")</f>
        <v/>
      </c>
      <c r="X38" s="17"/>
      <c r="Y38" s="59"/>
      <c r="Z38" s="64"/>
      <c r="AE38" s="42">
        <f>IF(C38="Win",1,0)</f>
        <v>0</v>
      </c>
      <c r="AF38" s="43">
        <f>IF(C38="Draw",0.5,0)</f>
        <v>0</v>
      </c>
      <c r="AG38" s="43">
        <f>IF(G38="Win",1,0)</f>
        <v>0</v>
      </c>
      <c r="AH38" s="43">
        <f>IF(G38="Draw",0.5,0)</f>
        <v>0</v>
      </c>
      <c r="AI38" s="92"/>
      <c r="AJ38" s="92"/>
      <c r="AK38" s="43">
        <f>IF(O38="Win",1,0)</f>
        <v>0</v>
      </c>
      <c r="AL38" s="44">
        <f>IF(O38="Draw",0.5,0)</f>
        <v>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18" customHeight="1" thickBot="1">
      <c r="A39" s="64"/>
      <c r="B39" s="117" t="s">
        <v>72</v>
      </c>
      <c r="C39" s="11" t="str">
        <f>IF(O36="","",LOOKUP(O36,$AB$17:$AC$19))</f>
        <v/>
      </c>
      <c r="D39" s="111">
        <f>IF(P36&lt;&gt;"",6-P36,0)</f>
        <v>0</v>
      </c>
      <c r="E39" s="112">
        <f>R36</f>
        <v>0</v>
      </c>
      <c r="F39" s="113">
        <f>Q36</f>
        <v>0</v>
      </c>
      <c r="G39" s="11" t="str">
        <f>IF(O37="","",LOOKUP(O37,$AB$17:$AC$19))</f>
        <v/>
      </c>
      <c r="H39" s="112">
        <f>IF(P37&lt;&gt;"",6-P37,0)</f>
        <v>0</v>
      </c>
      <c r="I39" s="31">
        <f>R37</f>
        <v>0</v>
      </c>
      <c r="J39" s="31">
        <f>Q37</f>
        <v>0</v>
      </c>
      <c r="K39" s="11" t="str">
        <f>IF(O38="","",LOOKUP(O38,$AB$17:$AC$19))</f>
        <v/>
      </c>
      <c r="L39" s="112">
        <f>IF(P38&lt;&gt;"",6-P38,0)</f>
        <v>0</v>
      </c>
      <c r="M39" s="31">
        <f>R38</f>
        <v>0</v>
      </c>
      <c r="N39" s="25">
        <f>Q38</f>
        <v>0</v>
      </c>
      <c r="O39" s="7"/>
      <c r="P39" s="7"/>
      <c r="Q39" s="7"/>
      <c r="R39" s="7"/>
      <c r="S39" s="97">
        <f>SUM(AE39:AL39)</f>
        <v>0</v>
      </c>
      <c r="T39" s="86">
        <f>D39+H39+L39</f>
        <v>0</v>
      </c>
      <c r="U39" s="30">
        <f>E39+I39+M39</f>
        <v>0</v>
      </c>
      <c r="V39" s="87">
        <f>F39+J39+N39</f>
        <v>0</v>
      </c>
      <c r="W39" s="77" t="str">
        <f>IF(U39&gt;0,T39/(T39+U39)*100,"")</f>
        <v/>
      </c>
      <c r="X39" s="18"/>
      <c r="Y39" s="59"/>
      <c r="Z39" s="64"/>
      <c r="AE39" s="46">
        <f>IF(C39="Win",1,0)</f>
        <v>0</v>
      </c>
      <c r="AF39" s="47">
        <f>IF(C39="Draw",0.5,0)</f>
        <v>0</v>
      </c>
      <c r="AG39" s="47">
        <f>IF(G39="Win",1,0)</f>
        <v>0</v>
      </c>
      <c r="AH39" s="47">
        <f>IF(G39="Draw",0.5,0)</f>
        <v>0</v>
      </c>
      <c r="AI39" s="47">
        <f>IF(K39="Win",1,0)</f>
        <v>0</v>
      </c>
      <c r="AJ39" s="47">
        <f>IF(K39="Draw",0.5,0)</f>
        <v>0</v>
      </c>
      <c r="AK39" s="93"/>
      <c r="AL39" s="94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.75" customHeight="1" thickTop="1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</row>
    <row r="41" spans="1:256" ht="12.75" customHeight="1">
      <c r="A41" s="61"/>
      <c r="B41" s="119" t="s">
        <v>24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99"/>
      <c r="Z41" s="61"/>
    </row>
    <row r="42" spans="1:256" ht="6" customHeight="1">
      <c r="A42" s="61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99"/>
      <c r="Z42" s="61"/>
    </row>
    <row r="43" spans="1:256" ht="12.75" customHeight="1">
      <c r="A43" s="61"/>
      <c r="B43" s="119" t="s">
        <v>23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99"/>
      <c r="Z43" s="61"/>
    </row>
    <row r="44" spans="1:256" ht="6" customHeight="1">
      <c r="A44" s="61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99"/>
      <c r="Z44" s="61"/>
    </row>
    <row r="45" spans="1:256" ht="12.75" customHeight="1">
      <c r="A45" s="61"/>
      <c r="B45" s="119" t="s">
        <v>19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99"/>
      <c r="Z45" s="61"/>
    </row>
    <row r="46" spans="1:256" ht="6" customHeight="1">
      <c r="A46" s="61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99"/>
      <c r="Z46" s="61"/>
    </row>
    <row r="47" spans="1:256" ht="12.75" customHeight="1">
      <c r="A47" s="61"/>
      <c r="B47" s="114" t="s">
        <v>25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99"/>
      <c r="Z47" s="61"/>
    </row>
    <row r="48" spans="1:256" ht="12.75" customHeight="1">
      <c r="A48" s="61"/>
      <c r="B48" s="114" t="s">
        <v>26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99"/>
      <c r="Z48" s="61"/>
    </row>
    <row r="49" spans="1:26" ht="6" customHeight="1">
      <c r="A49" s="61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99"/>
      <c r="Z49" s="61"/>
    </row>
    <row r="50" spans="1:26" ht="12.75" customHeight="1">
      <c r="A50" s="61"/>
      <c r="B50" s="119" t="s">
        <v>20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4"/>
      <c r="Y50" s="99"/>
      <c r="Z50" s="61"/>
    </row>
    <row r="51" spans="1:26" ht="6" customHeight="1">
      <c r="A51" s="61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99"/>
      <c r="Z51" s="61"/>
    </row>
    <row r="52" spans="1:26" ht="12.75" customHeight="1">
      <c r="A52" s="61"/>
      <c r="B52" s="114" t="s">
        <v>22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99"/>
      <c r="Z52" s="61"/>
    </row>
    <row r="53" spans="1:26" ht="6" customHeight="1">
      <c r="A53" s="61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99"/>
      <c r="Z53" s="61"/>
    </row>
    <row r="54" spans="1:26" ht="12.75" customHeight="1">
      <c r="A54" s="61"/>
      <c r="B54" s="114" t="s">
        <v>21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99"/>
      <c r="Z54" s="61"/>
    </row>
    <row r="55" spans="1:2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</sheetData>
  <mergeCells count="40">
    <mergeCell ref="B3:X3"/>
    <mergeCell ref="G16:J16"/>
    <mergeCell ref="F11:G11"/>
    <mergeCell ref="H11:J11"/>
    <mergeCell ref="H12:J12"/>
    <mergeCell ref="B6:X6"/>
    <mergeCell ref="B5:X5"/>
    <mergeCell ref="H7:J7"/>
    <mergeCell ref="H10:J10"/>
    <mergeCell ref="H8:J8"/>
    <mergeCell ref="F7:G7"/>
    <mergeCell ref="C14:J14"/>
    <mergeCell ref="C16:F16"/>
    <mergeCell ref="F9:G9"/>
    <mergeCell ref="H9:J9"/>
    <mergeCell ref="C31:J31"/>
    <mergeCell ref="H24:J24"/>
    <mergeCell ref="H25:J25"/>
    <mergeCell ref="H26:J26"/>
    <mergeCell ref="H27:J27"/>
    <mergeCell ref="H28:J28"/>
    <mergeCell ref="H29:J29"/>
    <mergeCell ref="F26:G26"/>
    <mergeCell ref="F28:G28"/>
    <mergeCell ref="B23:X23"/>
    <mergeCell ref="F24:G24"/>
    <mergeCell ref="K16:N16"/>
    <mergeCell ref="O16:R16"/>
    <mergeCell ref="W17:W18"/>
    <mergeCell ref="X17:X18"/>
    <mergeCell ref="B50:W50"/>
    <mergeCell ref="B43:X43"/>
    <mergeCell ref="B41:X41"/>
    <mergeCell ref="B45:X45"/>
    <mergeCell ref="C33:F33"/>
    <mergeCell ref="G33:J33"/>
    <mergeCell ref="K33:N33"/>
    <mergeCell ref="O33:R33"/>
    <mergeCell ref="W34:W35"/>
    <mergeCell ref="X34:X35"/>
  </mergeCells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autoPageBreaks="0"/>
  </sheetPr>
  <dimension ref="A1:IV91"/>
  <sheetViews>
    <sheetView showGridLines="0" showRowColHeaders="0" zoomScale="70" workbookViewId="0">
      <selection activeCell="B39" sqref="B39"/>
    </sheetView>
  </sheetViews>
  <sheetFormatPr defaultColWidth="0" defaultRowHeight="12.75"/>
  <cols>
    <col min="1" max="1" width="2.7109375" customWidth="1"/>
    <col min="2" max="2" width="20.42578125" customWidth="1"/>
    <col min="3" max="18" width="5.42578125" customWidth="1"/>
    <col min="19" max="24" width="5.7109375" customWidth="1"/>
    <col min="25" max="25" width="3" customWidth="1"/>
    <col min="26" max="26" width="2.5703125" customWidth="1"/>
    <col min="27" max="16384" width="4.42578125" hidden="1"/>
  </cols>
  <sheetData>
    <row r="1" spans="1:256" s="48" customFormat="1" ht="4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1" customHeight="1" thickBot="1">
      <c r="A2" s="6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10"/>
      <c r="Z2" s="61"/>
    </row>
    <row r="3" spans="1:256" s="49" customFormat="1" ht="42" customHeight="1" thickTop="1">
      <c r="A3" s="62"/>
      <c r="B3" s="134" t="str">
        <f>'Draw - Year 7'!B3:X3</f>
        <v xml:space="preserve">Endeavour Hills Community Centre
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09"/>
      <c r="Z3" s="62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8.25" customHeight="1">
      <c r="A4" s="61"/>
      <c r="B4" s="133" t="str">
        <f>'Draw - Year 7'!B5:X5</f>
        <v xml:space="preserve"> Raymond McMahon Blvd - Endeavour Hills
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08"/>
      <c r="Z4" s="61"/>
    </row>
    <row r="5" spans="1:256" ht="23.25" customHeight="1">
      <c r="A5" s="61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02"/>
      <c r="Z5" s="61"/>
    </row>
    <row r="6" spans="1:256" ht="42" customHeight="1">
      <c r="A6" s="61"/>
      <c r="B6" s="125" t="str">
        <f>C14</f>
        <v>YEAR 8 GIRLS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03"/>
      <c r="Z6" s="61"/>
    </row>
    <row r="7" spans="1:256" ht="15" customHeight="1">
      <c r="A7" s="61"/>
      <c r="E7" s="51" t="s">
        <v>34</v>
      </c>
      <c r="F7" s="126" t="s">
        <v>35</v>
      </c>
      <c r="G7" s="126"/>
      <c r="H7" s="128" t="s">
        <v>46</v>
      </c>
      <c r="I7" s="128"/>
      <c r="J7" s="128"/>
      <c r="K7" s="65" t="str">
        <f>B19</f>
        <v>Mentone Girls SC</v>
      </c>
      <c r="L7" s="65"/>
      <c r="M7" s="65"/>
      <c r="N7" s="65"/>
      <c r="O7" s="52" t="s">
        <v>6</v>
      </c>
      <c r="P7" s="65" t="str">
        <f>B20</f>
        <v>Sandringham SC</v>
      </c>
      <c r="Q7" s="65"/>
      <c r="R7" s="65"/>
      <c r="S7" s="65"/>
      <c r="T7" s="53"/>
      <c r="U7" s="54"/>
      <c r="V7" s="54"/>
      <c r="W7" s="53"/>
      <c r="X7" s="55"/>
      <c r="Y7" s="104"/>
      <c r="Z7" s="61"/>
    </row>
    <row r="8" spans="1:256" ht="18" customHeight="1">
      <c r="A8" s="61"/>
      <c r="E8" s="56"/>
      <c r="F8" s="100"/>
      <c r="G8" s="101"/>
      <c r="H8" s="128" t="s">
        <v>47</v>
      </c>
      <c r="I8" s="128"/>
      <c r="J8" s="128"/>
      <c r="K8" s="65" t="str">
        <f>B21</f>
        <v>Casey GS</v>
      </c>
      <c r="L8" s="65"/>
      <c r="M8" s="65"/>
      <c r="N8" s="65"/>
      <c r="O8" s="52" t="s">
        <v>6</v>
      </c>
      <c r="P8" s="65" t="str">
        <f>B22</f>
        <v>Frankston HS</v>
      </c>
      <c r="Q8" s="65"/>
      <c r="R8" s="65"/>
      <c r="S8" s="65"/>
      <c r="T8" s="53"/>
      <c r="U8" s="54"/>
      <c r="V8" s="54"/>
      <c r="W8" s="53"/>
      <c r="X8" s="55"/>
      <c r="Y8" s="104"/>
      <c r="Z8" s="61"/>
    </row>
    <row r="9" spans="1:256" ht="30" customHeight="1">
      <c r="A9" s="61"/>
      <c r="E9" s="51" t="s">
        <v>36</v>
      </c>
      <c r="F9" s="129" t="s">
        <v>37</v>
      </c>
      <c r="G9" s="129"/>
      <c r="H9" s="128" t="s">
        <v>46</v>
      </c>
      <c r="I9" s="128"/>
      <c r="J9" s="128"/>
      <c r="K9" s="65" t="str">
        <f>B19</f>
        <v>Mentone Girls SC</v>
      </c>
      <c r="L9" s="65"/>
      <c r="M9" s="65"/>
      <c r="N9" s="65"/>
      <c r="O9" s="52" t="s">
        <v>6</v>
      </c>
      <c r="P9" s="65" t="str">
        <f>B21</f>
        <v>Casey GS</v>
      </c>
      <c r="Q9" s="65"/>
      <c r="R9" s="65"/>
      <c r="S9" s="65"/>
      <c r="T9" s="53"/>
      <c r="U9" s="54"/>
      <c r="V9" s="54"/>
      <c r="W9" s="53"/>
      <c r="X9" s="55"/>
      <c r="Y9" s="104"/>
      <c r="Z9" s="61"/>
    </row>
    <row r="10" spans="1:256" ht="18" customHeight="1">
      <c r="A10" s="61"/>
      <c r="E10" s="56"/>
      <c r="F10" s="100"/>
      <c r="G10" s="101"/>
      <c r="H10" s="128" t="s">
        <v>47</v>
      </c>
      <c r="I10" s="128"/>
      <c r="J10" s="128"/>
      <c r="K10" s="65" t="str">
        <f>B20</f>
        <v>Sandringham SC</v>
      </c>
      <c r="L10" s="65"/>
      <c r="M10" s="65"/>
      <c r="N10" s="65"/>
      <c r="O10" s="52" t="s">
        <v>6</v>
      </c>
      <c r="P10" s="65" t="str">
        <f>B22</f>
        <v>Frankston HS</v>
      </c>
      <c r="Q10" s="65"/>
      <c r="R10" s="65"/>
      <c r="S10" s="65"/>
      <c r="T10" s="53"/>
      <c r="U10" s="54"/>
      <c r="V10" s="54"/>
      <c r="W10" s="53"/>
      <c r="X10" s="55"/>
      <c r="Y10" s="104"/>
      <c r="Z10" s="61"/>
    </row>
    <row r="11" spans="1:256" ht="30" customHeight="1">
      <c r="A11" s="61"/>
      <c r="E11" s="51" t="s">
        <v>38</v>
      </c>
      <c r="F11" s="126" t="s">
        <v>39</v>
      </c>
      <c r="G11" s="126"/>
      <c r="H11" s="128" t="s">
        <v>46</v>
      </c>
      <c r="I11" s="128"/>
      <c r="J11" s="128"/>
      <c r="K11" s="65" t="str">
        <f>B19</f>
        <v>Mentone Girls SC</v>
      </c>
      <c r="L11" s="65"/>
      <c r="M11" s="65"/>
      <c r="N11" s="65"/>
      <c r="O11" s="52" t="s">
        <v>6</v>
      </c>
      <c r="P11" s="65" t="str">
        <f>B22</f>
        <v>Frankston HS</v>
      </c>
      <c r="Q11" s="65"/>
      <c r="R11" s="65"/>
      <c r="S11" s="65"/>
      <c r="T11" s="53"/>
      <c r="U11" s="54"/>
      <c r="V11" s="54"/>
      <c r="W11" s="53"/>
      <c r="X11" s="55"/>
      <c r="Y11" s="104"/>
      <c r="Z11" s="61"/>
    </row>
    <row r="12" spans="1:256" ht="18" customHeight="1">
      <c r="A12" s="61"/>
      <c r="E12" s="57"/>
      <c r="F12" s="57"/>
      <c r="G12" s="57"/>
      <c r="H12" s="128" t="s">
        <v>47</v>
      </c>
      <c r="I12" s="128"/>
      <c r="J12" s="128"/>
      <c r="K12" s="65" t="str">
        <f>B20</f>
        <v>Sandringham SC</v>
      </c>
      <c r="L12" s="65"/>
      <c r="M12" s="65"/>
      <c r="N12" s="65"/>
      <c r="O12" s="52" t="s">
        <v>6</v>
      </c>
      <c r="P12" s="65" t="str">
        <f>B21</f>
        <v>Casey GS</v>
      </c>
      <c r="Q12" s="65"/>
      <c r="R12" s="65"/>
      <c r="S12" s="65"/>
      <c r="T12" s="53"/>
      <c r="U12" s="54"/>
      <c r="V12" s="54"/>
      <c r="W12" s="53"/>
      <c r="X12" s="55"/>
      <c r="Y12" s="104"/>
      <c r="Z12" s="61"/>
    </row>
    <row r="13" spans="1:256" ht="18" customHeight="1">
      <c r="A13" s="61"/>
      <c r="Y13" s="61"/>
      <c r="Z13" s="61"/>
    </row>
    <row r="14" spans="1:256" ht="20.25" customHeight="1">
      <c r="A14" s="61"/>
      <c r="C14" s="127" t="s">
        <v>29</v>
      </c>
      <c r="D14" s="127"/>
      <c r="E14" s="127"/>
      <c r="F14" s="127"/>
      <c r="G14" s="127"/>
      <c r="H14" s="127"/>
      <c r="I14" s="127"/>
      <c r="J14" s="127"/>
      <c r="Y14" s="61"/>
      <c r="Z14" s="61"/>
    </row>
    <row r="15" spans="1:256" ht="9" customHeight="1" thickBot="1">
      <c r="A15" s="61"/>
      <c r="B15" s="1"/>
      <c r="C15" s="88" t="s">
        <v>16</v>
      </c>
      <c r="D15" s="88"/>
      <c r="E15" s="88"/>
      <c r="F15" s="88"/>
      <c r="G15" s="88" t="s">
        <v>16</v>
      </c>
      <c r="H15" s="88"/>
      <c r="I15" s="88"/>
      <c r="J15" s="88"/>
      <c r="K15" s="88" t="s">
        <v>16</v>
      </c>
      <c r="L15" s="88"/>
      <c r="M15" s="88"/>
      <c r="N15" s="88"/>
      <c r="O15" s="89" t="s">
        <v>16</v>
      </c>
      <c r="Y15" s="61"/>
      <c r="Z15" s="61"/>
    </row>
    <row r="16" spans="1:256" ht="16.5" customHeight="1" thickTop="1" thickBot="1">
      <c r="A16" s="61"/>
      <c r="C16" s="120" t="str">
        <f>"vs "&amp;B19</f>
        <v>vs Mentone Girls SC</v>
      </c>
      <c r="D16" s="121"/>
      <c r="E16" s="121"/>
      <c r="F16" s="122"/>
      <c r="G16" s="120" t="str">
        <f>"vs "&amp;B20</f>
        <v>vs Sandringham SC</v>
      </c>
      <c r="H16" s="121"/>
      <c r="I16" s="121"/>
      <c r="J16" s="122"/>
      <c r="K16" s="120" t="str">
        <f>"vs "&amp;B21</f>
        <v>vs Casey GS</v>
      </c>
      <c r="L16" s="121"/>
      <c r="M16" s="121"/>
      <c r="N16" s="122"/>
      <c r="O16" s="120" t="str">
        <f>"vs "&amp;B22</f>
        <v>vs Frankston HS</v>
      </c>
      <c r="P16" s="121"/>
      <c r="Q16" s="121"/>
      <c r="R16" s="122"/>
      <c r="Y16" s="61"/>
      <c r="Z16" s="61"/>
    </row>
    <row r="17" spans="1:256" s="2" customFormat="1" ht="12" customHeight="1" thickTop="1">
      <c r="A17" s="63"/>
      <c r="C17" s="19" t="s">
        <v>0</v>
      </c>
      <c r="D17" s="74" t="s">
        <v>13</v>
      </c>
      <c r="E17" s="68" t="s">
        <v>7</v>
      </c>
      <c r="F17" s="20" t="s">
        <v>8</v>
      </c>
      <c r="G17" s="19" t="s">
        <v>0</v>
      </c>
      <c r="H17" s="74" t="s">
        <v>13</v>
      </c>
      <c r="I17" s="68" t="s">
        <v>7</v>
      </c>
      <c r="J17" s="20" t="s">
        <v>8</v>
      </c>
      <c r="K17" s="19" t="s">
        <v>0</v>
      </c>
      <c r="L17" s="74" t="s">
        <v>13</v>
      </c>
      <c r="M17" s="68" t="s">
        <v>7</v>
      </c>
      <c r="N17" s="20" t="s">
        <v>8</v>
      </c>
      <c r="O17" s="19" t="s">
        <v>0</v>
      </c>
      <c r="P17" s="74" t="s">
        <v>13</v>
      </c>
      <c r="Q17" s="68" t="s">
        <v>7</v>
      </c>
      <c r="R17" s="20" t="s">
        <v>8</v>
      </c>
      <c r="S17" s="19" t="s">
        <v>15</v>
      </c>
      <c r="T17" s="74" t="s">
        <v>13</v>
      </c>
      <c r="U17" s="68" t="s">
        <v>7</v>
      </c>
      <c r="V17" s="71" t="s">
        <v>8</v>
      </c>
      <c r="W17" s="123" t="s">
        <v>4</v>
      </c>
      <c r="X17" s="123" t="s">
        <v>5</v>
      </c>
      <c r="Y17" s="105"/>
      <c r="Z17" s="63"/>
      <c r="AB17" s="12" t="s">
        <v>16</v>
      </c>
      <c r="AC17" s="13" t="s">
        <v>16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" customHeight="1" thickBot="1">
      <c r="A18" s="63"/>
      <c r="C18" s="21" t="s">
        <v>1</v>
      </c>
      <c r="D18" s="69" t="s">
        <v>14</v>
      </c>
      <c r="E18" s="70" t="s">
        <v>2</v>
      </c>
      <c r="F18" s="22" t="s">
        <v>3</v>
      </c>
      <c r="G18" s="21" t="s">
        <v>1</v>
      </c>
      <c r="H18" s="69" t="s">
        <v>14</v>
      </c>
      <c r="I18" s="70" t="s">
        <v>2</v>
      </c>
      <c r="J18" s="22" t="s">
        <v>3</v>
      </c>
      <c r="K18" s="21" t="s">
        <v>1</v>
      </c>
      <c r="L18" s="69" t="s">
        <v>14</v>
      </c>
      <c r="M18" s="70" t="s">
        <v>2</v>
      </c>
      <c r="N18" s="22" t="s">
        <v>3</v>
      </c>
      <c r="O18" s="21" t="s">
        <v>1</v>
      </c>
      <c r="P18" s="69" t="s">
        <v>14</v>
      </c>
      <c r="Q18" s="70" t="s">
        <v>2</v>
      </c>
      <c r="R18" s="22" t="s">
        <v>3</v>
      </c>
      <c r="S18" s="21" t="s">
        <v>14</v>
      </c>
      <c r="T18" s="69" t="s">
        <v>14</v>
      </c>
      <c r="U18" s="70" t="s">
        <v>2</v>
      </c>
      <c r="V18" s="72" t="s">
        <v>3</v>
      </c>
      <c r="W18" s="124"/>
      <c r="X18" s="124"/>
      <c r="Y18" s="105"/>
      <c r="Z18" s="63"/>
      <c r="AB18" s="14" t="s">
        <v>1</v>
      </c>
      <c r="AC18" s="15" t="s"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22.5" customHeight="1" thickTop="1" thickBot="1">
      <c r="A19" s="64"/>
      <c r="B19" s="36" t="s">
        <v>62</v>
      </c>
      <c r="C19" s="3"/>
      <c r="D19" s="4"/>
      <c r="E19" s="4"/>
      <c r="F19" s="4"/>
      <c r="G19" s="79"/>
      <c r="H19" s="32"/>
      <c r="I19" s="73"/>
      <c r="J19" s="35"/>
      <c r="K19" s="80"/>
      <c r="L19" s="34"/>
      <c r="M19" s="35"/>
      <c r="N19" s="33"/>
      <c r="O19" s="80"/>
      <c r="P19" s="34"/>
      <c r="Q19" s="35"/>
      <c r="R19" s="33"/>
      <c r="S19" s="95">
        <f>SUM(AE19:AL19)</f>
        <v>0</v>
      </c>
      <c r="T19" s="82">
        <f>H19+L19+P19</f>
        <v>0</v>
      </c>
      <c r="U19" s="28">
        <f>I19+M19+Q19</f>
        <v>0</v>
      </c>
      <c r="V19" s="83">
        <f>J19+N19+R19</f>
        <v>0</v>
      </c>
      <c r="W19" s="75" t="str">
        <f>IF(U19&gt;0,T19/(T19+U19)*100,"")</f>
        <v/>
      </c>
      <c r="X19" s="16"/>
      <c r="Y19" s="106"/>
      <c r="Z19" s="64"/>
      <c r="AB19" s="37" t="s">
        <v>0</v>
      </c>
      <c r="AC19" s="38" t="s">
        <v>1</v>
      </c>
      <c r="AE19" s="90"/>
      <c r="AF19" s="91"/>
      <c r="AG19" s="39">
        <f>IF(G19="Win",1,0)</f>
        <v>0</v>
      </c>
      <c r="AH19" s="39">
        <f>IF(G19="Draw",0.5,0)</f>
        <v>0</v>
      </c>
      <c r="AI19" s="39">
        <f>IF(K19="Win",1,0)</f>
        <v>0</v>
      </c>
      <c r="AJ19" s="39">
        <f>IF(K19="Draw",0.5,0)</f>
        <v>0</v>
      </c>
      <c r="AK19" s="39">
        <f>IF(O19="Win",1,0)</f>
        <v>0</v>
      </c>
      <c r="AL19" s="40">
        <f>IF(O19="Draw",0.5,0)</f>
        <v>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22.5" customHeight="1" thickTop="1">
      <c r="A20" s="64"/>
      <c r="B20" s="116" t="s">
        <v>69</v>
      </c>
      <c r="C20" s="10" t="str">
        <f>IF(G19="","",LOOKUP(G19,$AB$17:$AC$19))</f>
        <v/>
      </c>
      <c r="D20" s="26">
        <f>IF(H19&lt;&gt;"",6-H19,0)</f>
        <v>0</v>
      </c>
      <c r="E20" s="26">
        <f>J19</f>
        <v>0</v>
      </c>
      <c r="F20" s="27">
        <f>I19</f>
        <v>0</v>
      </c>
      <c r="G20" s="9"/>
      <c r="H20" s="5"/>
      <c r="I20" s="5"/>
      <c r="J20" s="5"/>
      <c r="K20" s="81"/>
      <c r="L20" s="33"/>
      <c r="M20" s="33"/>
      <c r="N20" s="35"/>
      <c r="O20" s="81"/>
      <c r="P20" s="35"/>
      <c r="Q20" s="35"/>
      <c r="R20" s="35"/>
      <c r="S20" s="96">
        <f>SUM(AE20:AL20)</f>
        <v>0</v>
      </c>
      <c r="T20" s="84">
        <f>D20+L20+P20</f>
        <v>0</v>
      </c>
      <c r="U20" s="29">
        <f>E20+M20+Q20</f>
        <v>0</v>
      </c>
      <c r="V20" s="85">
        <f>F20+N20+R20</f>
        <v>0</v>
      </c>
      <c r="W20" s="76" t="str">
        <f>IF(U20&gt;0,T20/(T20+U20)*100,"")</f>
        <v/>
      </c>
      <c r="X20" s="17"/>
      <c r="Y20" s="106"/>
      <c r="Z20" s="64"/>
      <c r="AE20" s="42">
        <f>IF(C20="Win",1,0)</f>
        <v>0</v>
      </c>
      <c r="AF20" s="43">
        <f>IF(C20="Draw",0.5,0)</f>
        <v>0</v>
      </c>
      <c r="AG20" s="92"/>
      <c r="AH20" s="92"/>
      <c r="AI20" s="43">
        <f>IF(K20="Win",1,0)</f>
        <v>0</v>
      </c>
      <c r="AJ20" s="43">
        <f>IF(K20="Draw",0.5,0)</f>
        <v>0</v>
      </c>
      <c r="AK20" s="43">
        <f>IF(O20="Win",1,0)</f>
        <v>0</v>
      </c>
      <c r="AL20" s="44">
        <f>IF(O20="Draw",0.5,0)</f>
        <v>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22.5" customHeight="1">
      <c r="A21" s="64"/>
      <c r="B21" s="116" t="s">
        <v>63</v>
      </c>
      <c r="C21" s="10" t="str">
        <f>IF(K19="","",LOOKUP(K19,$AB$17:$AC$19))</f>
        <v/>
      </c>
      <c r="D21" s="26">
        <f>IF(L19&lt;&gt;"",6-L19,0)</f>
        <v>0</v>
      </c>
      <c r="E21" s="26">
        <f>N19</f>
        <v>0</v>
      </c>
      <c r="F21" s="27">
        <f>M19</f>
        <v>0</v>
      </c>
      <c r="G21" s="10" t="str">
        <f>IF(K20="","",LOOKUP(K20,$AB$17:$AC$19))</f>
        <v/>
      </c>
      <c r="H21" s="26">
        <f>IF(L20&lt;&gt;"",6-L20,0)</f>
        <v>0</v>
      </c>
      <c r="I21" s="24">
        <f>N20</f>
        <v>0</v>
      </c>
      <c r="J21" s="23">
        <f>M20</f>
        <v>0</v>
      </c>
      <c r="K21" s="6"/>
      <c r="L21" s="5"/>
      <c r="M21" s="5"/>
      <c r="N21" s="5"/>
      <c r="O21" s="81"/>
      <c r="P21" s="35"/>
      <c r="Q21" s="35"/>
      <c r="R21" s="35"/>
      <c r="S21" s="96">
        <f>SUM(AE21:AL21)</f>
        <v>0</v>
      </c>
      <c r="T21" s="84">
        <f>D21+H21+P21</f>
        <v>0</v>
      </c>
      <c r="U21" s="29">
        <f>E21+I21+Q21</f>
        <v>0</v>
      </c>
      <c r="V21" s="85">
        <f>F21+J21+R21</f>
        <v>0</v>
      </c>
      <c r="W21" s="76" t="str">
        <f>IF(U21&gt;0,T21/(T21+U21)*100,"")</f>
        <v/>
      </c>
      <c r="X21" s="17"/>
      <c r="Y21" s="106"/>
      <c r="Z21" s="64"/>
      <c r="AE21" s="42">
        <f>IF(C21="Win",1,0)</f>
        <v>0</v>
      </c>
      <c r="AF21" s="43">
        <f>IF(C21="Draw",0.5,0)</f>
        <v>0</v>
      </c>
      <c r="AG21" s="43">
        <f>IF(G21="Win",1,0)</f>
        <v>0</v>
      </c>
      <c r="AH21" s="43">
        <f>IF(G21="Draw",0.5,0)</f>
        <v>0</v>
      </c>
      <c r="AI21" s="92"/>
      <c r="AJ21" s="92"/>
      <c r="AK21" s="43">
        <f>IF(O21="Win",1,0)</f>
        <v>0</v>
      </c>
      <c r="AL21" s="44">
        <f>IF(O21="Draw",0.5,0)</f>
        <v>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22.5" customHeight="1" thickBot="1">
      <c r="A22" s="64"/>
      <c r="B22" s="117" t="s">
        <v>64</v>
      </c>
      <c r="C22" s="11" t="str">
        <f>IF(O19="","",LOOKUP(O19,$AB$17:$AC$19))</f>
        <v/>
      </c>
      <c r="D22" s="111">
        <f>IF(P19&lt;&gt;"",6-P19,0)</f>
        <v>0</v>
      </c>
      <c r="E22" s="112">
        <f>R19</f>
        <v>0</v>
      </c>
      <c r="F22" s="113">
        <f>Q19</f>
        <v>0</v>
      </c>
      <c r="G22" s="11" t="str">
        <f>IF(O20="","",LOOKUP(O20,$AB$17:$AC$19))</f>
        <v/>
      </c>
      <c r="H22" s="112">
        <f>IF(P20&lt;&gt;"",6-P20,0)</f>
        <v>0</v>
      </c>
      <c r="I22" s="31">
        <f>R20</f>
        <v>0</v>
      </c>
      <c r="J22" s="31">
        <f>Q20</f>
        <v>0</v>
      </c>
      <c r="K22" s="11" t="str">
        <f>IF(O21="","",LOOKUP(O21,$AB$17:$AC$19))</f>
        <v/>
      </c>
      <c r="L22" s="112">
        <f>IF(P21&lt;&gt;"",6-P21,0)</f>
        <v>0</v>
      </c>
      <c r="M22" s="31">
        <f>R21</f>
        <v>0</v>
      </c>
      <c r="N22" s="25">
        <f>Q21</f>
        <v>0</v>
      </c>
      <c r="O22" s="7"/>
      <c r="P22" s="7"/>
      <c r="Q22" s="7"/>
      <c r="R22" s="7"/>
      <c r="S22" s="97">
        <f>SUM(AE22:AL22)</f>
        <v>0</v>
      </c>
      <c r="T22" s="86">
        <f>D22+H22+L22</f>
        <v>0</v>
      </c>
      <c r="U22" s="30">
        <f>E22+I22+M22</f>
        <v>0</v>
      </c>
      <c r="V22" s="87">
        <f>F22+J22+N22</f>
        <v>0</v>
      </c>
      <c r="W22" s="77" t="str">
        <f>IF(U22&gt;0,T22/(T22+U22)*100,"")</f>
        <v/>
      </c>
      <c r="X22" s="18"/>
      <c r="Y22" s="106"/>
      <c r="Z22" s="64"/>
      <c r="AE22" s="46">
        <f>IF(C22="Win",1,0)</f>
        <v>0</v>
      </c>
      <c r="AF22" s="47">
        <f>IF(C22="Draw",0.5,0)</f>
        <v>0</v>
      </c>
      <c r="AG22" s="47">
        <f>IF(G22="Win",1,0)</f>
        <v>0</v>
      </c>
      <c r="AH22" s="47">
        <f>IF(G22="Draw",0.5,0)</f>
        <v>0</v>
      </c>
      <c r="AI22" s="47">
        <f>IF(K22="Win",1,0)</f>
        <v>0</v>
      </c>
      <c r="AJ22" s="47">
        <f>IF(K22="Draw",0.5,0)</f>
        <v>0</v>
      </c>
      <c r="AK22" s="93"/>
      <c r="AL22" s="94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3" customHeight="1" thickTop="1">
      <c r="A23" s="61"/>
      <c r="B23" s="125" t="str">
        <f>C31</f>
        <v>YEAR 8 BOYS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03"/>
      <c r="Z23" s="61"/>
    </row>
    <row r="24" spans="1:256" ht="15" customHeight="1">
      <c r="A24" s="61"/>
      <c r="E24" s="51" t="s">
        <v>34</v>
      </c>
      <c r="F24" s="126" t="s">
        <v>35</v>
      </c>
      <c r="G24" s="126"/>
      <c r="H24" s="128" t="s">
        <v>27</v>
      </c>
      <c r="I24" s="128"/>
      <c r="J24" s="128"/>
      <c r="K24" s="65" t="str">
        <f>B36</f>
        <v>Mckinnon SC</v>
      </c>
      <c r="L24" s="65"/>
      <c r="M24" s="65"/>
      <c r="N24" s="65"/>
      <c r="O24" s="52" t="s">
        <v>6</v>
      </c>
      <c r="P24" s="65" t="str">
        <f>B37</f>
        <v>Hampton Park SC</v>
      </c>
      <c r="Q24" s="65"/>
      <c r="R24" s="65"/>
      <c r="S24" s="65"/>
      <c r="T24" s="53"/>
      <c r="U24" s="54"/>
      <c r="V24" s="54"/>
      <c r="W24" s="53"/>
      <c r="X24" s="55"/>
      <c r="Y24" s="104"/>
      <c r="Z24" s="61"/>
    </row>
    <row r="25" spans="1:256" ht="18" customHeight="1">
      <c r="A25" s="61"/>
      <c r="E25" s="56"/>
      <c r="F25" s="100"/>
      <c r="G25" s="101"/>
      <c r="H25" s="128" t="s">
        <v>45</v>
      </c>
      <c r="I25" s="128"/>
      <c r="J25" s="128"/>
      <c r="K25" s="65" t="str">
        <f>B38</f>
        <v>Keysborough SC</v>
      </c>
      <c r="L25" s="65"/>
      <c r="M25" s="65"/>
      <c r="N25" s="65"/>
      <c r="O25" s="52" t="s">
        <v>6</v>
      </c>
      <c r="P25" s="65" t="str">
        <f>B39</f>
        <v>Frankston HS</v>
      </c>
      <c r="Q25" s="65"/>
      <c r="R25" s="65"/>
      <c r="S25" s="65"/>
      <c r="T25" s="53"/>
      <c r="U25" s="54"/>
      <c r="V25" s="54"/>
      <c r="W25" s="53"/>
      <c r="X25" s="55"/>
      <c r="Y25" s="104"/>
      <c r="Z25" s="61"/>
    </row>
    <row r="26" spans="1:256" ht="30" customHeight="1">
      <c r="A26" s="61"/>
      <c r="E26" s="51" t="s">
        <v>36</v>
      </c>
      <c r="F26" s="129" t="s">
        <v>37</v>
      </c>
      <c r="G26" s="129"/>
      <c r="H26" s="128" t="s">
        <v>27</v>
      </c>
      <c r="I26" s="128"/>
      <c r="J26" s="128"/>
      <c r="K26" s="65" t="str">
        <f>B36</f>
        <v>Mckinnon SC</v>
      </c>
      <c r="L26" s="65"/>
      <c r="M26" s="65"/>
      <c r="N26" s="65"/>
      <c r="O26" s="52" t="s">
        <v>6</v>
      </c>
      <c r="P26" s="65" t="str">
        <f>B38</f>
        <v>Keysborough SC</v>
      </c>
      <c r="Q26" s="65"/>
      <c r="R26" s="65"/>
      <c r="S26" s="65"/>
      <c r="T26" s="53"/>
      <c r="U26" s="54"/>
      <c r="V26" s="54"/>
      <c r="W26" s="53"/>
      <c r="X26" s="55"/>
      <c r="Y26" s="104"/>
      <c r="Z26" s="61"/>
    </row>
    <row r="27" spans="1:256" ht="18" customHeight="1">
      <c r="A27" s="61"/>
      <c r="E27" s="56"/>
      <c r="F27" s="100"/>
      <c r="G27" s="101"/>
      <c r="H27" s="128" t="s">
        <v>45</v>
      </c>
      <c r="I27" s="128"/>
      <c r="J27" s="128"/>
      <c r="K27" s="65" t="str">
        <f>B37</f>
        <v>Hampton Park SC</v>
      </c>
      <c r="L27" s="65"/>
      <c r="M27" s="65"/>
      <c r="N27" s="65"/>
      <c r="O27" s="52" t="s">
        <v>6</v>
      </c>
      <c r="P27" s="65" t="str">
        <f>B39</f>
        <v>Frankston HS</v>
      </c>
      <c r="Q27" s="65"/>
      <c r="R27" s="65"/>
      <c r="S27" s="65"/>
      <c r="T27" s="53"/>
      <c r="U27" s="54"/>
      <c r="V27" s="54"/>
      <c r="W27" s="53"/>
      <c r="X27" s="55"/>
      <c r="Y27" s="104"/>
      <c r="Z27" s="61"/>
    </row>
    <row r="28" spans="1:256" ht="30" customHeight="1">
      <c r="A28" s="61"/>
      <c r="E28" s="51" t="s">
        <v>38</v>
      </c>
      <c r="F28" s="126" t="s">
        <v>39</v>
      </c>
      <c r="G28" s="126"/>
      <c r="H28" s="128" t="s">
        <v>27</v>
      </c>
      <c r="I28" s="128"/>
      <c r="J28" s="128"/>
      <c r="K28" s="65" t="str">
        <f>B36</f>
        <v>Mckinnon SC</v>
      </c>
      <c r="L28" s="65"/>
      <c r="M28" s="65"/>
      <c r="N28" s="65"/>
      <c r="O28" s="52" t="s">
        <v>6</v>
      </c>
      <c r="P28" s="65" t="str">
        <f>B39</f>
        <v>Frankston HS</v>
      </c>
      <c r="Q28" s="65"/>
      <c r="R28" s="65"/>
      <c r="S28" s="65"/>
      <c r="T28" s="53"/>
      <c r="U28" s="54"/>
      <c r="V28" s="54"/>
      <c r="W28" s="53"/>
      <c r="X28" s="55"/>
      <c r="Y28" s="104"/>
      <c r="Z28" s="61"/>
    </row>
    <row r="29" spans="1:256" ht="18" customHeight="1">
      <c r="A29" s="61"/>
      <c r="E29" s="57"/>
      <c r="F29" s="57"/>
      <c r="G29" s="57"/>
      <c r="H29" s="128" t="s">
        <v>45</v>
      </c>
      <c r="I29" s="128"/>
      <c r="J29" s="128"/>
      <c r="K29" s="65" t="str">
        <f>B37</f>
        <v>Hampton Park SC</v>
      </c>
      <c r="L29" s="65"/>
      <c r="M29" s="65"/>
      <c r="N29" s="65"/>
      <c r="O29" s="52" t="s">
        <v>6</v>
      </c>
      <c r="P29" s="65" t="str">
        <f>B38</f>
        <v>Keysborough SC</v>
      </c>
      <c r="Q29" s="65"/>
      <c r="R29" s="65"/>
      <c r="S29" s="65"/>
      <c r="T29" s="53"/>
      <c r="U29" s="54"/>
      <c r="V29" s="54"/>
      <c r="W29" s="53"/>
      <c r="X29" s="55"/>
      <c r="Y29" s="104"/>
      <c r="Z29" s="61"/>
    </row>
    <row r="30" spans="1:256" ht="15.75" customHeight="1">
      <c r="A30" s="61"/>
      <c r="Y30" s="61"/>
      <c r="Z30" s="61"/>
    </row>
    <row r="31" spans="1:256" ht="19.5" customHeight="1">
      <c r="A31" s="61"/>
      <c r="C31" s="127" t="s">
        <v>28</v>
      </c>
      <c r="D31" s="127"/>
      <c r="E31" s="127"/>
      <c r="F31" s="127"/>
      <c r="G31" s="127"/>
      <c r="H31" s="127"/>
      <c r="I31" s="127"/>
      <c r="J31" s="127"/>
      <c r="Y31" s="61"/>
      <c r="Z31" s="61"/>
    </row>
    <row r="32" spans="1:256" s="2" customFormat="1" ht="12" customHeight="1" thickBot="1">
      <c r="A32" s="63"/>
      <c r="B32" s="1"/>
      <c r="C32" s="88" t="s">
        <v>16</v>
      </c>
      <c r="D32" s="88"/>
      <c r="E32" s="88"/>
      <c r="F32" s="88"/>
      <c r="G32" s="88" t="s">
        <v>16</v>
      </c>
      <c r="H32" s="88"/>
      <c r="I32" s="88"/>
      <c r="J32" s="88"/>
      <c r="K32" s="88" t="s">
        <v>16</v>
      </c>
      <c r="L32" s="88"/>
      <c r="M32" s="88"/>
      <c r="N32" s="88"/>
      <c r="O32" s="89" t="s">
        <v>16</v>
      </c>
      <c r="P32"/>
      <c r="Q32"/>
      <c r="R32"/>
      <c r="S32"/>
      <c r="T32"/>
      <c r="U32"/>
      <c r="V32"/>
      <c r="W32"/>
      <c r="X32"/>
      <c r="Y32" s="61"/>
      <c r="Z32" s="61"/>
      <c r="AA32"/>
      <c r="AB32"/>
      <c r="AC32"/>
      <c r="AD32"/>
      <c r="AE32"/>
      <c r="AF32"/>
      <c r="AG32"/>
      <c r="AH32"/>
      <c r="AI32"/>
      <c r="AJ32"/>
      <c r="AK32"/>
      <c r="AL32"/>
      <c r="AM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7.25" customHeight="1" thickTop="1" thickBot="1">
      <c r="A33" s="63"/>
      <c r="B33"/>
      <c r="C33" s="120" t="str">
        <f>"vs "&amp;B36</f>
        <v>vs Mckinnon SC</v>
      </c>
      <c r="D33" s="121"/>
      <c r="E33" s="121"/>
      <c r="F33" s="122"/>
      <c r="G33" s="120" t="str">
        <f>"vs "&amp;B37</f>
        <v>vs Hampton Park SC</v>
      </c>
      <c r="H33" s="121"/>
      <c r="I33" s="121"/>
      <c r="J33" s="122"/>
      <c r="K33" s="120" t="str">
        <f>"vs "&amp;B38</f>
        <v>vs Keysborough SC</v>
      </c>
      <c r="L33" s="121"/>
      <c r="M33" s="121"/>
      <c r="N33" s="122"/>
      <c r="O33" s="120" t="str">
        <f>"vs "&amp;B39</f>
        <v>vs Frankston HS</v>
      </c>
      <c r="P33" s="121"/>
      <c r="Q33" s="121"/>
      <c r="R33" s="122"/>
      <c r="S33"/>
      <c r="T33"/>
      <c r="U33"/>
      <c r="V33"/>
      <c r="W33"/>
      <c r="X33"/>
      <c r="Y33" s="61"/>
      <c r="Z33" s="61"/>
      <c r="AA33"/>
      <c r="AB33"/>
      <c r="AC33"/>
      <c r="AD33"/>
      <c r="AE33"/>
      <c r="AF33"/>
      <c r="AG33"/>
      <c r="AH33"/>
      <c r="AI33"/>
      <c r="AJ33"/>
      <c r="AK33"/>
      <c r="AL33"/>
      <c r="AM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 thickTop="1">
      <c r="A34" s="61"/>
      <c r="B34" s="2"/>
      <c r="C34" s="19" t="s">
        <v>0</v>
      </c>
      <c r="D34" s="74" t="s">
        <v>13</v>
      </c>
      <c r="E34" s="68" t="s">
        <v>7</v>
      </c>
      <c r="F34" s="20" t="s">
        <v>8</v>
      </c>
      <c r="G34" s="19" t="s">
        <v>0</v>
      </c>
      <c r="H34" s="74" t="s">
        <v>13</v>
      </c>
      <c r="I34" s="68" t="s">
        <v>7</v>
      </c>
      <c r="J34" s="20" t="s">
        <v>8</v>
      </c>
      <c r="K34" s="19" t="s">
        <v>0</v>
      </c>
      <c r="L34" s="74" t="s">
        <v>13</v>
      </c>
      <c r="M34" s="68" t="s">
        <v>7</v>
      </c>
      <c r="N34" s="20" t="s">
        <v>8</v>
      </c>
      <c r="O34" s="19" t="s">
        <v>0</v>
      </c>
      <c r="P34" s="74" t="s">
        <v>13</v>
      </c>
      <c r="Q34" s="68" t="s">
        <v>7</v>
      </c>
      <c r="R34" s="20" t="s">
        <v>8</v>
      </c>
      <c r="S34" s="19" t="s">
        <v>15</v>
      </c>
      <c r="T34" s="74" t="s">
        <v>13</v>
      </c>
      <c r="U34" s="68" t="s">
        <v>7</v>
      </c>
      <c r="V34" s="71" t="s">
        <v>8</v>
      </c>
      <c r="W34" s="123" t="s">
        <v>4</v>
      </c>
      <c r="X34" s="123" t="s">
        <v>5</v>
      </c>
      <c r="Y34" s="105"/>
      <c r="Z34" s="63"/>
      <c r="AA34" s="2"/>
      <c r="AB34" s="12" t="s">
        <v>16</v>
      </c>
      <c r="AC34" s="13" t="s">
        <v>16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256" ht="12.75" customHeight="1" thickBot="1">
      <c r="A35" s="61"/>
      <c r="B35" s="2"/>
      <c r="C35" s="21" t="s">
        <v>1</v>
      </c>
      <c r="D35" s="69" t="s">
        <v>14</v>
      </c>
      <c r="E35" s="70" t="s">
        <v>2</v>
      </c>
      <c r="F35" s="22" t="s">
        <v>3</v>
      </c>
      <c r="G35" s="21" t="s">
        <v>1</v>
      </c>
      <c r="H35" s="69" t="s">
        <v>14</v>
      </c>
      <c r="I35" s="70" t="s">
        <v>2</v>
      </c>
      <c r="J35" s="22" t="s">
        <v>3</v>
      </c>
      <c r="K35" s="21" t="s">
        <v>1</v>
      </c>
      <c r="L35" s="69" t="s">
        <v>14</v>
      </c>
      <c r="M35" s="70" t="s">
        <v>2</v>
      </c>
      <c r="N35" s="22" t="s">
        <v>3</v>
      </c>
      <c r="O35" s="21" t="s">
        <v>1</v>
      </c>
      <c r="P35" s="69" t="s">
        <v>14</v>
      </c>
      <c r="Q35" s="70" t="s">
        <v>2</v>
      </c>
      <c r="R35" s="22" t="s">
        <v>3</v>
      </c>
      <c r="S35" s="21" t="s">
        <v>14</v>
      </c>
      <c r="T35" s="69" t="s">
        <v>14</v>
      </c>
      <c r="U35" s="70" t="s">
        <v>2</v>
      </c>
      <c r="V35" s="72" t="s">
        <v>3</v>
      </c>
      <c r="W35" s="124"/>
      <c r="X35" s="124"/>
      <c r="Y35" s="105"/>
      <c r="Z35" s="63"/>
      <c r="AA35" s="2"/>
      <c r="AB35" s="14" t="s">
        <v>1</v>
      </c>
      <c r="AC35" s="15" t="s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256" s="8" customFormat="1" ht="22.5" customHeight="1" thickTop="1" thickBot="1">
      <c r="A36" s="64"/>
      <c r="B36" s="115" t="s">
        <v>70</v>
      </c>
      <c r="C36" s="3"/>
      <c r="D36" s="4"/>
      <c r="E36" s="4"/>
      <c r="F36" s="4"/>
      <c r="G36" s="79"/>
      <c r="H36" s="32"/>
      <c r="I36" s="73"/>
      <c r="J36" s="35"/>
      <c r="K36" s="80"/>
      <c r="L36" s="34"/>
      <c r="M36" s="35"/>
      <c r="N36" s="33"/>
      <c r="O36" s="80"/>
      <c r="P36" s="34"/>
      <c r="Q36" s="35"/>
      <c r="R36" s="33"/>
      <c r="S36" s="95">
        <f>SUM(AE36:AL36)</f>
        <v>0</v>
      </c>
      <c r="T36" s="82">
        <f>H36+L36+P36</f>
        <v>0</v>
      </c>
      <c r="U36" s="28">
        <f>I36+M36+Q36</f>
        <v>0</v>
      </c>
      <c r="V36" s="83">
        <f>J36+N36+R36</f>
        <v>0</v>
      </c>
      <c r="W36" s="75" t="str">
        <f>IF(U36&gt;0,T36/(T36+U36)*100,"")</f>
        <v/>
      </c>
      <c r="X36" s="16"/>
      <c r="Y36" s="106"/>
      <c r="Z36" s="64"/>
      <c r="AB36" s="37" t="s">
        <v>0</v>
      </c>
      <c r="AC36" s="38" t="s">
        <v>1</v>
      </c>
      <c r="AE36" s="90"/>
      <c r="AF36" s="91"/>
      <c r="AG36" s="39">
        <f>IF(G36="Win",1,0)</f>
        <v>0</v>
      </c>
      <c r="AH36" s="39">
        <f>IF(G36="Draw",0.5,0)</f>
        <v>0</v>
      </c>
      <c r="AI36" s="39">
        <f>IF(K36="Win",1,0)</f>
        <v>0</v>
      </c>
      <c r="AJ36" s="39">
        <f>IF(K36="Draw",0.5,0)</f>
        <v>0</v>
      </c>
      <c r="AK36" s="39">
        <f>IF(O36="Win",1,0)</f>
        <v>0</v>
      </c>
      <c r="AL36" s="40">
        <f>IF(O36="Draw",0.5,0)</f>
        <v>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22.5" customHeight="1" thickTop="1">
      <c r="A37" s="64"/>
      <c r="B37" s="116" t="s">
        <v>65</v>
      </c>
      <c r="C37" s="10" t="str">
        <f>IF(G36="","",LOOKUP(G36,$AB$17:$AC$19))</f>
        <v/>
      </c>
      <c r="D37" s="26">
        <f>IF(H36&lt;&gt;"",6-H36,0)</f>
        <v>0</v>
      </c>
      <c r="E37" s="26">
        <f>J36</f>
        <v>0</v>
      </c>
      <c r="F37" s="27">
        <f>I36</f>
        <v>0</v>
      </c>
      <c r="G37" s="9"/>
      <c r="H37" s="5"/>
      <c r="I37" s="5"/>
      <c r="J37" s="5"/>
      <c r="K37" s="81"/>
      <c r="L37" s="33"/>
      <c r="M37" s="33"/>
      <c r="N37" s="35"/>
      <c r="O37" s="81"/>
      <c r="P37" s="35"/>
      <c r="Q37" s="35"/>
      <c r="R37" s="35"/>
      <c r="S37" s="96">
        <f>SUM(AE37:AL37)</f>
        <v>0</v>
      </c>
      <c r="T37" s="84">
        <f>D37+L37+P37</f>
        <v>0</v>
      </c>
      <c r="U37" s="29">
        <f>E37+M37+Q37</f>
        <v>0</v>
      </c>
      <c r="V37" s="85">
        <f>F37+N37+R37</f>
        <v>0</v>
      </c>
      <c r="W37" s="76" t="str">
        <f>IF(U37&gt;0,T37/(T37+U37)*100,"")</f>
        <v/>
      </c>
      <c r="X37" s="17"/>
      <c r="Y37" s="106"/>
      <c r="Z37" s="64"/>
      <c r="AE37" s="42">
        <f>IF(C37="Win",1,0)</f>
        <v>0</v>
      </c>
      <c r="AF37" s="43">
        <f>IF(C37="Draw",0.5,0)</f>
        <v>0</v>
      </c>
      <c r="AG37" s="92"/>
      <c r="AH37" s="92"/>
      <c r="AI37" s="43">
        <f>IF(K37="Win",1,0)</f>
        <v>0</v>
      </c>
      <c r="AJ37" s="43">
        <f>IF(K37="Draw",0.5,0)</f>
        <v>0</v>
      </c>
      <c r="AK37" s="43">
        <f>IF(O37="Win",1,0)</f>
        <v>0</v>
      </c>
      <c r="AL37" s="44">
        <f>IF(O37="Draw",0.5,0)</f>
        <v>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22.5" customHeight="1">
      <c r="A38" s="64"/>
      <c r="B38" s="116" t="s">
        <v>66</v>
      </c>
      <c r="C38" s="10" t="str">
        <f>IF(K36="","",LOOKUP(K36,$AB$17:$AC$19))</f>
        <v/>
      </c>
      <c r="D38" s="26">
        <f>IF(L36&lt;&gt;"",6-L36,0)</f>
        <v>0</v>
      </c>
      <c r="E38" s="26">
        <f>N36</f>
        <v>0</v>
      </c>
      <c r="F38" s="27">
        <f>M36</f>
        <v>0</v>
      </c>
      <c r="G38" s="10" t="str">
        <f>IF(K37="","",LOOKUP(K37,$AB$17:$AC$19))</f>
        <v/>
      </c>
      <c r="H38" s="26">
        <f>IF(L37&lt;&gt;"",6-L37,0)</f>
        <v>0</v>
      </c>
      <c r="I38" s="24">
        <f>N37</f>
        <v>0</v>
      </c>
      <c r="J38" s="23">
        <f>M37</f>
        <v>0</v>
      </c>
      <c r="K38" s="6"/>
      <c r="L38" s="5"/>
      <c r="M38" s="5"/>
      <c r="N38" s="5"/>
      <c r="O38" s="81"/>
      <c r="P38" s="35"/>
      <c r="Q38" s="35"/>
      <c r="R38" s="35"/>
      <c r="S38" s="96">
        <f>SUM(AE38:AL38)</f>
        <v>0</v>
      </c>
      <c r="T38" s="84">
        <f>D38+H38+P38</f>
        <v>0</v>
      </c>
      <c r="U38" s="29">
        <f>E38+I38+Q38</f>
        <v>0</v>
      </c>
      <c r="V38" s="85">
        <f>F38+J38+R38</f>
        <v>0</v>
      </c>
      <c r="W38" s="76" t="str">
        <f>IF(U38&gt;0,T38/(T38+U38)*100,"")</f>
        <v/>
      </c>
      <c r="X38" s="17"/>
      <c r="Y38" s="106"/>
      <c r="Z38" s="64"/>
      <c r="AE38" s="42">
        <f>IF(C38="Win",1,0)</f>
        <v>0</v>
      </c>
      <c r="AF38" s="43">
        <f>IF(C38="Draw",0.5,0)</f>
        <v>0</v>
      </c>
      <c r="AG38" s="43">
        <f>IF(G38="Win",1,0)</f>
        <v>0</v>
      </c>
      <c r="AH38" s="43">
        <f>IF(G38="Draw",0.5,0)</f>
        <v>0</v>
      </c>
      <c r="AI38" s="92"/>
      <c r="AJ38" s="92"/>
      <c r="AK38" s="43">
        <f>IF(O38="Win",1,0)</f>
        <v>0</v>
      </c>
      <c r="AL38" s="44">
        <f>IF(O38="Draw",0.5,0)</f>
        <v>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22.5" customHeight="1" thickBot="1">
      <c r="A39" s="64"/>
      <c r="B39" s="117" t="s">
        <v>64</v>
      </c>
      <c r="C39" s="11" t="str">
        <f>IF(O36="","",LOOKUP(O36,$AB$17:$AC$19))</f>
        <v/>
      </c>
      <c r="D39" s="111">
        <f>IF(P36&lt;&gt;"",6-P36,0)</f>
        <v>0</v>
      </c>
      <c r="E39" s="112">
        <f>R36</f>
        <v>0</v>
      </c>
      <c r="F39" s="113">
        <f>Q36</f>
        <v>0</v>
      </c>
      <c r="G39" s="11" t="str">
        <f>IF(O37="","",LOOKUP(O37,$AB$17:$AC$19))</f>
        <v/>
      </c>
      <c r="H39" s="112">
        <f>IF(P37&lt;&gt;"",6-P37,0)</f>
        <v>0</v>
      </c>
      <c r="I39" s="31">
        <f>R37</f>
        <v>0</v>
      </c>
      <c r="J39" s="31">
        <f>Q37</f>
        <v>0</v>
      </c>
      <c r="K39" s="11" t="str">
        <f>IF(O38="","",LOOKUP(O38,$AB$17:$AC$19))</f>
        <v/>
      </c>
      <c r="L39" s="112">
        <f>IF(P38&lt;&gt;"",6-P38,0)</f>
        <v>0</v>
      </c>
      <c r="M39" s="31">
        <f>R38</f>
        <v>0</v>
      </c>
      <c r="N39" s="25">
        <f>Q38</f>
        <v>0</v>
      </c>
      <c r="O39" s="7"/>
      <c r="P39" s="7"/>
      <c r="Q39" s="7"/>
      <c r="R39" s="7"/>
      <c r="S39" s="97">
        <f>SUM(AE39:AL39)</f>
        <v>0</v>
      </c>
      <c r="T39" s="86">
        <f>D39+H39+L39</f>
        <v>0</v>
      </c>
      <c r="U39" s="30">
        <f>E39+I39+M39</f>
        <v>0</v>
      </c>
      <c r="V39" s="87">
        <f>F39+J39+N39</f>
        <v>0</v>
      </c>
      <c r="W39" s="77" t="str">
        <f>IF(U39&gt;0,T39/(T39+U39)*100,"")</f>
        <v/>
      </c>
      <c r="X39" s="18"/>
      <c r="Y39" s="106"/>
      <c r="Z39" s="64"/>
      <c r="AE39" s="46">
        <f>IF(C39="Win",1,0)</f>
        <v>0</v>
      </c>
      <c r="AF39" s="47">
        <f>IF(C39="Draw",0.5,0)</f>
        <v>0</v>
      </c>
      <c r="AG39" s="47">
        <f>IF(G39="Win",1,0)</f>
        <v>0</v>
      </c>
      <c r="AH39" s="47">
        <f>IF(G39="Draw",0.5,0)</f>
        <v>0</v>
      </c>
      <c r="AI39" s="47">
        <f>IF(K39="Win",1,0)</f>
        <v>0</v>
      </c>
      <c r="AJ39" s="47">
        <f>IF(K39="Draw",0.5,0)</f>
        <v>0</v>
      </c>
      <c r="AK39" s="93"/>
      <c r="AL39" s="94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.75" customHeight="1" thickTop="1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  <c r="Z40" s="61"/>
    </row>
    <row r="41" spans="1:256" ht="12.75" customHeight="1">
      <c r="A41" s="61"/>
      <c r="B41" s="114" t="s">
        <v>24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7"/>
      <c r="Z41" s="61"/>
    </row>
    <row r="42" spans="1:256" ht="6" customHeight="1">
      <c r="A42" s="61"/>
      <c r="B42" s="114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7"/>
      <c r="Z42" s="61"/>
    </row>
    <row r="43" spans="1:256" ht="12.75" customHeight="1">
      <c r="A43" s="61"/>
      <c r="B43" s="114" t="s">
        <v>23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7"/>
      <c r="Z43" s="61"/>
    </row>
    <row r="44" spans="1:256" ht="6" customHeight="1">
      <c r="A44" s="61"/>
      <c r="B44" s="114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07"/>
      <c r="Z44" s="61"/>
    </row>
    <row r="45" spans="1:256" ht="12.75" customHeight="1">
      <c r="A45" s="61"/>
      <c r="B45" s="114" t="s">
        <v>19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107"/>
      <c r="Z45" s="61"/>
    </row>
    <row r="46" spans="1:256" ht="6" customHeight="1">
      <c r="A46" s="61"/>
      <c r="B46" s="114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7"/>
      <c r="Z46" s="61"/>
    </row>
    <row r="47" spans="1:256" ht="12.75" customHeight="1">
      <c r="A47" s="61"/>
      <c r="B47" s="114" t="s">
        <v>25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7"/>
      <c r="Z47" s="61"/>
    </row>
    <row r="48" spans="1:256" ht="12.75" customHeight="1">
      <c r="A48" s="61"/>
      <c r="B48" s="114" t="s">
        <v>26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07"/>
      <c r="Z48" s="61"/>
    </row>
    <row r="49" spans="1:26" ht="6" customHeight="1">
      <c r="A49" s="61"/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07"/>
      <c r="Z49" s="61"/>
    </row>
    <row r="50" spans="1:26" ht="12.75" customHeight="1">
      <c r="A50" s="61"/>
      <c r="B50" s="114" t="s">
        <v>20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107"/>
      <c r="Z50" s="61"/>
    </row>
    <row r="51" spans="1:26" ht="6" customHeight="1">
      <c r="A51" s="61"/>
      <c r="B51" s="114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107"/>
      <c r="Z51" s="61"/>
    </row>
    <row r="52" spans="1:26" ht="12.75" customHeight="1">
      <c r="A52" s="61"/>
      <c r="B52" s="114" t="s">
        <v>22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107"/>
      <c r="Z52" s="61"/>
    </row>
    <row r="53" spans="1:26" ht="6" customHeight="1">
      <c r="A53" s="61"/>
      <c r="B53" s="11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107"/>
      <c r="Z53" s="61"/>
    </row>
    <row r="54" spans="1:26" ht="12.75" customHeight="1">
      <c r="A54" s="61"/>
      <c r="B54" s="114" t="s">
        <v>21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107"/>
      <c r="Z54" s="61"/>
    </row>
    <row r="55" spans="1:2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</sheetData>
  <mergeCells count="36">
    <mergeCell ref="W34:W35"/>
    <mergeCell ref="X34:X35"/>
    <mergeCell ref="H26:J26"/>
    <mergeCell ref="H27:J27"/>
    <mergeCell ref="H28:J28"/>
    <mergeCell ref="H29:J29"/>
    <mergeCell ref="G33:J33"/>
    <mergeCell ref="K33:N33"/>
    <mergeCell ref="O33:R33"/>
    <mergeCell ref="F24:G24"/>
    <mergeCell ref="F26:G26"/>
    <mergeCell ref="F28:G28"/>
    <mergeCell ref="C33:F33"/>
    <mergeCell ref="C31:J31"/>
    <mergeCell ref="H24:J24"/>
    <mergeCell ref="H25:J25"/>
    <mergeCell ref="B4:X5"/>
    <mergeCell ref="B3:X3"/>
    <mergeCell ref="F11:G11"/>
    <mergeCell ref="H11:J11"/>
    <mergeCell ref="H7:J7"/>
    <mergeCell ref="H8:J8"/>
    <mergeCell ref="F7:G7"/>
    <mergeCell ref="F9:G9"/>
    <mergeCell ref="H9:J9"/>
    <mergeCell ref="H10:J10"/>
    <mergeCell ref="B23:X23"/>
    <mergeCell ref="B6:X6"/>
    <mergeCell ref="K16:N16"/>
    <mergeCell ref="O16:R16"/>
    <mergeCell ref="H12:J12"/>
    <mergeCell ref="W17:W18"/>
    <mergeCell ref="X17:X18"/>
    <mergeCell ref="C14:J14"/>
    <mergeCell ref="G16:J16"/>
    <mergeCell ref="C16:F16"/>
  </mergeCells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autoPageBreaks="0"/>
  </sheetPr>
  <dimension ref="A1:IV92"/>
  <sheetViews>
    <sheetView showGridLines="0" showRowColHeaders="0" zoomScale="70" workbookViewId="0">
      <selection activeCell="B39" sqref="B39"/>
    </sheetView>
  </sheetViews>
  <sheetFormatPr defaultColWidth="0" defaultRowHeight="12.75"/>
  <cols>
    <col min="1" max="1" width="2.7109375" customWidth="1"/>
    <col min="2" max="2" width="20.42578125" customWidth="1"/>
    <col min="3" max="18" width="5.42578125" customWidth="1"/>
    <col min="19" max="24" width="5.7109375" customWidth="1"/>
    <col min="25" max="25" width="3" customWidth="1"/>
    <col min="26" max="26" width="2.5703125" customWidth="1"/>
    <col min="27" max="16384" width="4.42578125" hidden="1"/>
  </cols>
  <sheetData>
    <row r="1" spans="1:256" s="48" customFormat="1" ht="4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1" customHeight="1" thickBot="1">
      <c r="A2" s="6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1"/>
    </row>
    <row r="3" spans="1:256" s="49" customFormat="1" ht="42" customHeight="1" thickTop="1">
      <c r="A3" s="62"/>
      <c r="B3" s="134" t="s">
        <v>44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62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8.25" customHeight="1">
      <c r="A4" s="61"/>
      <c r="B4" s="131" t="s">
        <v>42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61"/>
    </row>
    <row r="5" spans="1:256" ht="23.25" customHeight="1">
      <c r="A5" s="6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61"/>
    </row>
    <row r="6" spans="1:256" ht="42" customHeight="1">
      <c r="A6" s="61"/>
      <c r="B6" s="125" t="str">
        <f>C14</f>
        <v>INTERMEDIATE GIRLS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61"/>
    </row>
    <row r="7" spans="1:256" ht="15" customHeight="1">
      <c r="A7" s="61"/>
      <c r="E7" s="51" t="s">
        <v>30</v>
      </c>
      <c r="F7" s="126" t="s">
        <v>9</v>
      </c>
      <c r="G7" s="126"/>
      <c r="H7" s="128" t="s">
        <v>46</v>
      </c>
      <c r="I7" s="128"/>
      <c r="J7" s="128"/>
      <c r="K7" s="65" t="str">
        <f>B19</f>
        <v>Cranbourne SC</v>
      </c>
      <c r="L7" s="65"/>
      <c r="M7" s="65"/>
      <c r="N7" s="65"/>
      <c r="O7" s="52" t="s">
        <v>6</v>
      </c>
      <c r="P7" s="65" t="str">
        <f>B20</f>
        <v xml:space="preserve">Frankston High </v>
      </c>
      <c r="Q7" s="65"/>
      <c r="R7" s="65"/>
      <c r="S7" s="65"/>
      <c r="T7" s="53"/>
      <c r="U7" s="54"/>
      <c r="V7" s="54"/>
      <c r="W7" s="53"/>
      <c r="X7" s="55"/>
      <c r="Y7" s="55"/>
      <c r="Z7" s="61"/>
    </row>
    <row r="8" spans="1:256" ht="18" customHeight="1">
      <c r="A8" s="61"/>
      <c r="E8" s="56"/>
      <c r="F8" s="100"/>
      <c r="G8" s="101"/>
      <c r="H8" s="128" t="s">
        <v>47</v>
      </c>
      <c r="I8" s="128"/>
      <c r="J8" s="128"/>
      <c r="K8" s="65" t="str">
        <f>B21</f>
        <v>Mac Rob OR GDD</v>
      </c>
      <c r="L8" s="65"/>
      <c r="M8" s="65"/>
      <c r="N8" s="65"/>
      <c r="O8" s="52" t="s">
        <v>6</v>
      </c>
      <c r="P8" s="65" t="str">
        <f>B22</f>
        <v>McKinnon</v>
      </c>
      <c r="Q8" s="65"/>
      <c r="R8" s="65"/>
      <c r="S8" s="65"/>
      <c r="T8" s="53"/>
      <c r="U8" s="54"/>
      <c r="V8" s="54"/>
      <c r="W8" s="53"/>
      <c r="X8" s="55"/>
      <c r="Y8" s="55"/>
      <c r="Z8" s="61"/>
    </row>
    <row r="9" spans="1:256" ht="30" customHeight="1">
      <c r="A9" s="61"/>
      <c r="E9" s="51" t="s">
        <v>31</v>
      </c>
      <c r="F9" s="129" t="s">
        <v>32</v>
      </c>
      <c r="G9" s="129"/>
      <c r="H9" s="128" t="s">
        <v>46</v>
      </c>
      <c r="I9" s="128"/>
      <c r="J9" s="128"/>
      <c r="K9" s="65" t="str">
        <f>B19</f>
        <v>Cranbourne SC</v>
      </c>
      <c r="L9" s="65"/>
      <c r="M9" s="65"/>
      <c r="N9" s="65"/>
      <c r="O9" s="52" t="s">
        <v>6</v>
      </c>
      <c r="P9" s="65" t="str">
        <f>B21</f>
        <v>Mac Rob OR GDD</v>
      </c>
      <c r="Q9" s="65"/>
      <c r="R9" s="65"/>
      <c r="S9" s="65"/>
      <c r="T9" s="53"/>
      <c r="U9" s="54"/>
      <c r="V9" s="54"/>
      <c r="W9" s="53"/>
      <c r="X9" s="55"/>
      <c r="Y9" s="55"/>
      <c r="Z9" s="61"/>
    </row>
    <row r="10" spans="1:256" ht="18" customHeight="1">
      <c r="A10" s="61"/>
      <c r="E10" s="56"/>
      <c r="F10" s="100"/>
      <c r="G10" s="101"/>
      <c r="H10" s="128" t="s">
        <v>47</v>
      </c>
      <c r="I10" s="128"/>
      <c r="J10" s="128"/>
      <c r="K10" s="65" t="str">
        <f>B20</f>
        <v xml:space="preserve">Frankston High </v>
      </c>
      <c r="L10" s="65"/>
      <c r="M10" s="65"/>
      <c r="N10" s="65"/>
      <c r="O10" s="52" t="s">
        <v>6</v>
      </c>
      <c r="P10" s="65" t="str">
        <f>B22</f>
        <v>McKinnon</v>
      </c>
      <c r="Q10" s="65"/>
      <c r="R10" s="65"/>
      <c r="S10" s="65"/>
      <c r="T10" s="53"/>
      <c r="U10" s="54"/>
      <c r="V10" s="54"/>
      <c r="W10" s="53"/>
      <c r="X10" s="55"/>
      <c r="Y10" s="55"/>
      <c r="Z10" s="61"/>
    </row>
    <row r="11" spans="1:256" ht="30" customHeight="1">
      <c r="A11" s="61"/>
      <c r="E11" s="51" t="s">
        <v>33</v>
      </c>
      <c r="F11" s="126" t="s">
        <v>10</v>
      </c>
      <c r="G11" s="126"/>
      <c r="H11" s="128" t="s">
        <v>46</v>
      </c>
      <c r="I11" s="128"/>
      <c r="J11" s="128"/>
      <c r="K11" s="65" t="str">
        <f>B19</f>
        <v>Cranbourne SC</v>
      </c>
      <c r="L11" s="65"/>
      <c r="M11" s="65"/>
      <c r="N11" s="65"/>
      <c r="O11" s="52" t="s">
        <v>6</v>
      </c>
      <c r="P11" s="65" t="str">
        <f>B22</f>
        <v>McKinnon</v>
      </c>
      <c r="Q11" s="65"/>
      <c r="R11" s="65"/>
      <c r="S11" s="65"/>
      <c r="T11" s="53"/>
      <c r="U11" s="54"/>
      <c r="V11" s="54"/>
      <c r="W11" s="53"/>
      <c r="X11" s="55"/>
      <c r="Y11" s="55"/>
      <c r="Z11" s="61"/>
    </row>
    <row r="12" spans="1:256" ht="18" customHeight="1">
      <c r="A12" s="61"/>
      <c r="E12" s="57"/>
      <c r="F12" s="57"/>
      <c r="G12" s="57"/>
      <c r="H12" s="128" t="s">
        <v>47</v>
      </c>
      <c r="I12" s="128"/>
      <c r="J12" s="128"/>
      <c r="K12" s="65" t="str">
        <f>B20</f>
        <v xml:space="preserve">Frankston High </v>
      </c>
      <c r="L12" s="65"/>
      <c r="M12" s="65"/>
      <c r="N12" s="65"/>
      <c r="O12" s="52" t="s">
        <v>6</v>
      </c>
      <c r="P12" s="65" t="str">
        <f>B21</f>
        <v>Mac Rob OR GDD</v>
      </c>
      <c r="Q12" s="65"/>
      <c r="R12" s="65"/>
      <c r="S12" s="65"/>
      <c r="T12" s="53"/>
      <c r="U12" s="54"/>
      <c r="V12" s="54"/>
      <c r="W12" s="53"/>
      <c r="X12" s="55"/>
      <c r="Y12" s="55"/>
      <c r="Z12" s="61"/>
    </row>
    <row r="13" spans="1:256" ht="23.25" customHeight="1">
      <c r="A13" s="61"/>
      <c r="Z13" s="61"/>
    </row>
    <row r="14" spans="1:256" ht="20.25" customHeight="1">
      <c r="A14" s="61"/>
      <c r="C14" s="127" t="s">
        <v>41</v>
      </c>
      <c r="D14" s="127"/>
      <c r="E14" s="127"/>
      <c r="F14" s="127"/>
      <c r="G14" s="127"/>
      <c r="H14" s="127"/>
      <c r="I14" s="127"/>
      <c r="J14" s="127"/>
      <c r="Z14" s="61"/>
    </row>
    <row r="15" spans="1:256" ht="9" customHeight="1" thickBot="1">
      <c r="A15" s="61"/>
      <c r="B15" s="1"/>
      <c r="C15" s="88" t="s">
        <v>16</v>
      </c>
      <c r="D15" s="88"/>
      <c r="E15" s="88"/>
      <c r="F15" s="88"/>
      <c r="G15" s="88" t="s">
        <v>16</v>
      </c>
      <c r="H15" s="88"/>
      <c r="I15" s="88"/>
      <c r="J15" s="88"/>
      <c r="K15" s="88" t="s">
        <v>16</v>
      </c>
      <c r="L15" s="88"/>
      <c r="M15" s="88"/>
      <c r="N15" s="88"/>
      <c r="O15" s="89" t="s">
        <v>16</v>
      </c>
      <c r="Z15" s="61"/>
    </row>
    <row r="16" spans="1:256" ht="16.5" customHeight="1" thickTop="1" thickBot="1">
      <c r="A16" s="61"/>
      <c r="C16" s="120" t="str">
        <f>"vs "&amp;B19</f>
        <v>vs Cranbourne SC</v>
      </c>
      <c r="D16" s="121"/>
      <c r="E16" s="121"/>
      <c r="F16" s="122"/>
      <c r="G16" s="120" t="str">
        <f>"vs "&amp;B20</f>
        <v xml:space="preserve">vs Frankston High </v>
      </c>
      <c r="H16" s="121"/>
      <c r="I16" s="121"/>
      <c r="J16" s="122"/>
      <c r="K16" s="120" t="str">
        <f>"vs "&amp;B21</f>
        <v>vs Mac Rob OR GDD</v>
      </c>
      <c r="L16" s="121"/>
      <c r="M16" s="121"/>
      <c r="N16" s="122"/>
      <c r="O16" s="120" t="str">
        <f>"vs "&amp;B22</f>
        <v>vs McKinnon</v>
      </c>
      <c r="P16" s="121"/>
      <c r="Q16" s="121"/>
      <c r="R16" s="122"/>
      <c r="Z16" s="61"/>
    </row>
    <row r="17" spans="1:256" s="2" customFormat="1" ht="12" customHeight="1" thickTop="1">
      <c r="A17" s="63"/>
      <c r="C17" s="19" t="s">
        <v>0</v>
      </c>
      <c r="D17" s="74" t="s">
        <v>13</v>
      </c>
      <c r="E17" s="68" t="s">
        <v>7</v>
      </c>
      <c r="F17" s="20" t="s">
        <v>8</v>
      </c>
      <c r="G17" s="19" t="s">
        <v>0</v>
      </c>
      <c r="H17" s="74" t="s">
        <v>13</v>
      </c>
      <c r="I17" s="68" t="s">
        <v>7</v>
      </c>
      <c r="J17" s="20" t="s">
        <v>8</v>
      </c>
      <c r="K17" s="19" t="s">
        <v>0</v>
      </c>
      <c r="L17" s="74" t="s">
        <v>13</v>
      </c>
      <c r="M17" s="68" t="s">
        <v>7</v>
      </c>
      <c r="N17" s="20" t="s">
        <v>8</v>
      </c>
      <c r="O17" s="19" t="s">
        <v>0</v>
      </c>
      <c r="P17" s="74" t="s">
        <v>13</v>
      </c>
      <c r="Q17" s="68" t="s">
        <v>7</v>
      </c>
      <c r="R17" s="20" t="s">
        <v>8</v>
      </c>
      <c r="S17" s="19" t="s">
        <v>15</v>
      </c>
      <c r="T17" s="74" t="s">
        <v>13</v>
      </c>
      <c r="U17" s="68" t="s">
        <v>7</v>
      </c>
      <c r="V17" s="71" t="s">
        <v>8</v>
      </c>
      <c r="W17" s="123" t="s">
        <v>4</v>
      </c>
      <c r="X17" s="123" t="s">
        <v>5</v>
      </c>
      <c r="Y17" s="58"/>
      <c r="Z17" s="63"/>
      <c r="AB17" s="12" t="s">
        <v>16</v>
      </c>
      <c r="AC17" s="13" t="s">
        <v>16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" customHeight="1" thickBot="1">
      <c r="A18" s="63"/>
      <c r="C18" s="21" t="s">
        <v>1</v>
      </c>
      <c r="D18" s="69" t="s">
        <v>14</v>
      </c>
      <c r="E18" s="70" t="s">
        <v>2</v>
      </c>
      <c r="F18" s="22" t="s">
        <v>3</v>
      </c>
      <c r="G18" s="21" t="s">
        <v>1</v>
      </c>
      <c r="H18" s="69" t="s">
        <v>14</v>
      </c>
      <c r="I18" s="70" t="s">
        <v>2</v>
      </c>
      <c r="J18" s="22" t="s">
        <v>3</v>
      </c>
      <c r="K18" s="21" t="s">
        <v>1</v>
      </c>
      <c r="L18" s="69" t="s">
        <v>14</v>
      </c>
      <c r="M18" s="70" t="s">
        <v>2</v>
      </c>
      <c r="N18" s="22" t="s">
        <v>3</v>
      </c>
      <c r="O18" s="21" t="s">
        <v>1</v>
      </c>
      <c r="P18" s="69" t="s">
        <v>14</v>
      </c>
      <c r="Q18" s="70" t="s">
        <v>2</v>
      </c>
      <c r="R18" s="22" t="s">
        <v>3</v>
      </c>
      <c r="S18" s="21" t="s">
        <v>14</v>
      </c>
      <c r="T18" s="69" t="s">
        <v>14</v>
      </c>
      <c r="U18" s="70" t="s">
        <v>2</v>
      </c>
      <c r="V18" s="72" t="s">
        <v>3</v>
      </c>
      <c r="W18" s="124"/>
      <c r="X18" s="124"/>
      <c r="Y18" s="58"/>
      <c r="Z18" s="63"/>
      <c r="AB18" s="14" t="s">
        <v>1</v>
      </c>
      <c r="AC18" s="15" t="s"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8" customHeight="1" thickTop="1" thickBot="1">
      <c r="A19" s="64"/>
      <c r="B19" s="118" t="s">
        <v>50</v>
      </c>
      <c r="C19" s="3"/>
      <c r="D19" s="4"/>
      <c r="E19" s="4"/>
      <c r="F19" s="4"/>
      <c r="G19" s="79"/>
      <c r="H19" s="32"/>
      <c r="I19" s="73"/>
      <c r="J19" s="35"/>
      <c r="K19" s="80"/>
      <c r="L19" s="34"/>
      <c r="M19" s="35"/>
      <c r="N19" s="33"/>
      <c r="O19" s="80"/>
      <c r="P19" s="34"/>
      <c r="Q19" s="35"/>
      <c r="R19" s="33"/>
      <c r="S19" s="95">
        <f>SUM(AE19:AL19)</f>
        <v>0</v>
      </c>
      <c r="T19" s="82">
        <f>H19+L19+P19</f>
        <v>0</v>
      </c>
      <c r="U19" s="28">
        <f>I19+M19+Q19</f>
        <v>0</v>
      </c>
      <c r="V19" s="83">
        <f>J19+N19+R19</f>
        <v>0</v>
      </c>
      <c r="W19" s="75" t="str">
        <f>IF(U19&gt;0,T19/(T19+U19)*100,"")</f>
        <v/>
      </c>
      <c r="X19" s="16"/>
      <c r="Y19" s="59"/>
      <c r="Z19" s="64"/>
      <c r="AB19" s="37" t="s">
        <v>0</v>
      </c>
      <c r="AC19" s="38" t="s">
        <v>1</v>
      </c>
      <c r="AE19" s="90"/>
      <c r="AF19" s="91"/>
      <c r="AG19" s="39">
        <f>IF(G19="Win",1,0)</f>
        <v>0</v>
      </c>
      <c r="AH19" s="39">
        <f>IF(G19="Draw",0.5,0)</f>
        <v>0</v>
      </c>
      <c r="AI19" s="39">
        <f>IF(K19="Win",1,0)</f>
        <v>0</v>
      </c>
      <c r="AJ19" s="39">
        <f>IF(K19="Draw",0.5,0)</f>
        <v>0</v>
      </c>
      <c r="AK19" s="39">
        <f>IF(O19="Win",1,0)</f>
        <v>0</v>
      </c>
      <c r="AL19" s="40">
        <f>IF(O19="Draw",0.5,0)</f>
        <v>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8" customHeight="1" thickTop="1">
      <c r="A20" s="64"/>
      <c r="B20" s="41" t="s">
        <v>49</v>
      </c>
      <c r="C20" s="10" t="str">
        <f>IF(G19="","",LOOKUP(G19,$AB$17:$AC$19))</f>
        <v/>
      </c>
      <c r="D20" s="26">
        <f>IF(H19&lt;&gt;"",6-H19,0)</f>
        <v>0</v>
      </c>
      <c r="E20" s="26">
        <f>J19</f>
        <v>0</v>
      </c>
      <c r="F20" s="27">
        <f>I19</f>
        <v>0</v>
      </c>
      <c r="G20" s="9"/>
      <c r="H20" s="5"/>
      <c r="I20" s="5"/>
      <c r="J20" s="5"/>
      <c r="K20" s="81"/>
      <c r="L20" s="33"/>
      <c r="M20" s="33"/>
      <c r="N20" s="35"/>
      <c r="O20" s="81"/>
      <c r="P20" s="35"/>
      <c r="Q20" s="35"/>
      <c r="R20" s="35"/>
      <c r="S20" s="96">
        <f>SUM(AE20:AL20)</f>
        <v>0</v>
      </c>
      <c r="T20" s="84">
        <f>D20+L20+P20</f>
        <v>0</v>
      </c>
      <c r="U20" s="29">
        <f>E20+M20+Q20</f>
        <v>0</v>
      </c>
      <c r="V20" s="85">
        <f>F20+N20+R20</f>
        <v>0</v>
      </c>
      <c r="W20" s="76" t="str">
        <f>IF(U20&gt;0,T20/(T20+U20)*100,"")</f>
        <v/>
      </c>
      <c r="X20" s="17"/>
      <c r="Y20" s="59"/>
      <c r="Z20" s="64"/>
      <c r="AE20" s="42">
        <f>IF(C20="Win",1,0)</f>
        <v>0</v>
      </c>
      <c r="AF20" s="43">
        <f>IF(C20="Draw",0.5,0)</f>
        <v>0</v>
      </c>
      <c r="AG20" s="92"/>
      <c r="AH20" s="92"/>
      <c r="AI20" s="43">
        <f>IF(K20="Win",1,0)</f>
        <v>0</v>
      </c>
      <c r="AJ20" s="43">
        <f>IF(K20="Draw",0.5,0)</f>
        <v>0</v>
      </c>
      <c r="AK20" s="43">
        <f>IF(O20="Win",1,0)</f>
        <v>0</v>
      </c>
      <c r="AL20" s="44">
        <f>IF(O20="Draw",0.5,0)</f>
        <v>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8" customHeight="1">
      <c r="A21" s="64"/>
      <c r="B21" s="41" t="s">
        <v>51</v>
      </c>
      <c r="C21" s="10" t="str">
        <f>IF(K19="","",LOOKUP(K19,$AB$17:$AC$19))</f>
        <v/>
      </c>
      <c r="D21" s="26">
        <f>IF(L19&lt;&gt;"",6-L19,0)</f>
        <v>0</v>
      </c>
      <c r="E21" s="26">
        <f>N19</f>
        <v>0</v>
      </c>
      <c r="F21" s="27">
        <f>M19</f>
        <v>0</v>
      </c>
      <c r="G21" s="10" t="str">
        <f>IF(K20="","",LOOKUP(K20,$AB$17:$AC$19))</f>
        <v/>
      </c>
      <c r="H21" s="26">
        <f>IF(L20&lt;&gt;"",6-L20,0)</f>
        <v>0</v>
      </c>
      <c r="I21" s="24">
        <f>N20</f>
        <v>0</v>
      </c>
      <c r="J21" s="23">
        <f>M20</f>
        <v>0</v>
      </c>
      <c r="K21" s="6"/>
      <c r="L21" s="5"/>
      <c r="M21" s="5"/>
      <c r="N21" s="5"/>
      <c r="O21" s="81"/>
      <c r="P21" s="35"/>
      <c r="Q21" s="35"/>
      <c r="R21" s="35"/>
      <c r="S21" s="96">
        <f>SUM(AE21:AL21)</f>
        <v>0</v>
      </c>
      <c r="T21" s="84">
        <f>D21+H21+P21</f>
        <v>0</v>
      </c>
      <c r="U21" s="29">
        <f>E21+I21+Q21</f>
        <v>0</v>
      </c>
      <c r="V21" s="85">
        <f>F21+J21+R21</f>
        <v>0</v>
      </c>
      <c r="W21" s="76" t="str">
        <f>IF(U21&gt;0,T21/(T21+U21)*100,"")</f>
        <v/>
      </c>
      <c r="X21" s="17"/>
      <c r="Y21" s="59"/>
      <c r="Z21" s="64"/>
      <c r="AE21" s="42">
        <f>IF(C21="Win",1,0)</f>
        <v>0</v>
      </c>
      <c r="AF21" s="43">
        <f>IF(C21="Draw",0.5,0)</f>
        <v>0</v>
      </c>
      <c r="AG21" s="43">
        <f>IF(G21="Win",1,0)</f>
        <v>0</v>
      </c>
      <c r="AH21" s="43">
        <f>IF(G21="Draw",0.5,0)</f>
        <v>0</v>
      </c>
      <c r="AI21" s="92"/>
      <c r="AJ21" s="92"/>
      <c r="AK21" s="43">
        <f>IF(O21="Win",1,0)</f>
        <v>0</v>
      </c>
      <c r="AL21" s="44">
        <f>IF(O21="Draw",0.5,0)</f>
        <v>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8" customHeight="1" thickBot="1">
      <c r="A22" s="64"/>
      <c r="B22" s="45" t="s">
        <v>52</v>
      </c>
      <c r="C22" s="11" t="str">
        <f>IF(O19="","",LOOKUP(O19,$AB$17:$AC$19))</f>
        <v/>
      </c>
      <c r="D22" s="111">
        <f>IF(P19&lt;&gt;"",6-P19,0)</f>
        <v>0</v>
      </c>
      <c r="E22" s="112">
        <f>R19</f>
        <v>0</v>
      </c>
      <c r="F22" s="113">
        <f>Q19</f>
        <v>0</v>
      </c>
      <c r="G22" s="11" t="str">
        <f>IF(O20="","",LOOKUP(O20,$AB$17:$AC$19))</f>
        <v/>
      </c>
      <c r="H22" s="112">
        <f>IF(P20&lt;&gt;"",6-P20,0)</f>
        <v>0</v>
      </c>
      <c r="I22" s="31">
        <f>R20</f>
        <v>0</v>
      </c>
      <c r="J22" s="31">
        <f>Q20</f>
        <v>0</v>
      </c>
      <c r="K22" s="11" t="str">
        <f>IF(O21="","",LOOKUP(O21,$AB$17:$AC$19))</f>
        <v/>
      </c>
      <c r="L22" s="112">
        <f>IF(P21&lt;&gt;"",6-P21,0)</f>
        <v>0</v>
      </c>
      <c r="M22" s="31">
        <f>R21</f>
        <v>0</v>
      </c>
      <c r="N22" s="25">
        <f>Q21</f>
        <v>0</v>
      </c>
      <c r="O22" s="7"/>
      <c r="P22" s="7"/>
      <c r="Q22" s="7"/>
      <c r="R22" s="7"/>
      <c r="S22" s="97">
        <f>SUM(AE22:AL22)</f>
        <v>0</v>
      </c>
      <c r="T22" s="86">
        <f>D22+H22+L22</f>
        <v>0</v>
      </c>
      <c r="U22" s="30">
        <f>E22+I22+M22</f>
        <v>0</v>
      </c>
      <c r="V22" s="87">
        <f>F22+J22+N22</f>
        <v>0</v>
      </c>
      <c r="W22" s="77" t="str">
        <f>IF(U22&gt;0,T22/(T22+U22)*100,"")</f>
        <v/>
      </c>
      <c r="X22" s="18"/>
      <c r="Y22" s="59"/>
      <c r="Z22" s="64"/>
      <c r="AE22" s="46">
        <f>IF(C22="Win",1,0)</f>
        <v>0</v>
      </c>
      <c r="AF22" s="47">
        <f>IF(C22="Draw",0.5,0)</f>
        <v>0</v>
      </c>
      <c r="AG22" s="47">
        <f>IF(G22="Win",1,0)</f>
        <v>0</v>
      </c>
      <c r="AH22" s="47">
        <f>IF(G22="Draw",0.5,0)</f>
        <v>0</v>
      </c>
      <c r="AI22" s="47">
        <f>IF(K22="Win",1,0)</f>
        <v>0</v>
      </c>
      <c r="AJ22" s="47">
        <f>IF(K22="Draw",0.5,0)</f>
        <v>0</v>
      </c>
      <c r="AK22" s="93"/>
      <c r="AL22" s="94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thickTop="1">
      <c r="A23" s="61"/>
      <c r="T23" s="8"/>
      <c r="U23" s="8"/>
      <c r="V23" s="8"/>
      <c r="W23" s="8"/>
      <c r="Z23" s="61"/>
    </row>
    <row r="24" spans="1:256" ht="63" customHeight="1">
      <c r="A24" s="61"/>
      <c r="B24" s="125" t="str">
        <f>C32</f>
        <v>INTERMEDIATE BOYS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1"/>
    </row>
    <row r="25" spans="1:256" ht="15" customHeight="1">
      <c r="A25" s="61"/>
      <c r="E25" s="51" t="s">
        <v>30</v>
      </c>
      <c r="F25" s="126" t="s">
        <v>9</v>
      </c>
      <c r="G25" s="126"/>
      <c r="H25" s="128" t="s">
        <v>27</v>
      </c>
      <c r="I25" s="128"/>
      <c r="J25" s="128"/>
      <c r="K25" s="65" t="str">
        <f>B37</f>
        <v>Nossal HS</v>
      </c>
      <c r="L25" s="65"/>
      <c r="M25" s="65"/>
      <c r="N25" s="65"/>
      <c r="O25" s="52" t="s">
        <v>6</v>
      </c>
      <c r="P25" s="65" t="str">
        <f>B38</f>
        <v>Frankston High</v>
      </c>
      <c r="Q25" s="65"/>
      <c r="R25" s="65"/>
      <c r="S25" s="65"/>
      <c r="T25" s="53"/>
      <c r="U25" s="54"/>
      <c r="V25" s="54"/>
      <c r="W25" s="53"/>
      <c r="X25" s="55"/>
      <c r="Y25" s="55"/>
      <c r="Z25" s="61"/>
    </row>
    <row r="26" spans="1:256" ht="18" customHeight="1">
      <c r="A26" s="61"/>
      <c r="E26" s="56"/>
      <c r="F26" s="100"/>
      <c r="G26" s="101"/>
      <c r="H26" s="128" t="s">
        <v>45</v>
      </c>
      <c r="I26" s="128"/>
      <c r="J26" s="128"/>
      <c r="K26" s="65" t="str">
        <f>B39</f>
        <v>Melbourne High</v>
      </c>
      <c r="L26" s="65"/>
      <c r="M26" s="65"/>
      <c r="N26" s="65"/>
      <c r="O26" s="52" t="s">
        <v>6</v>
      </c>
      <c r="P26" s="65" t="str">
        <f>B40</f>
        <v>Bentleigh</v>
      </c>
      <c r="Q26" s="65"/>
      <c r="R26" s="65"/>
      <c r="S26" s="65"/>
      <c r="T26" s="53"/>
      <c r="U26" s="54"/>
      <c r="V26" s="54"/>
      <c r="W26" s="53"/>
      <c r="X26" s="55"/>
      <c r="Y26" s="55"/>
      <c r="Z26" s="61"/>
    </row>
    <row r="27" spans="1:256" ht="30" customHeight="1">
      <c r="A27" s="61"/>
      <c r="E27" s="51" t="s">
        <v>31</v>
      </c>
      <c r="F27" s="129" t="s">
        <v>32</v>
      </c>
      <c r="G27" s="129"/>
      <c r="H27" s="128" t="s">
        <v>27</v>
      </c>
      <c r="I27" s="128"/>
      <c r="J27" s="128"/>
      <c r="K27" s="65" t="str">
        <f>B37</f>
        <v>Nossal HS</v>
      </c>
      <c r="L27" s="65"/>
      <c r="M27" s="65"/>
      <c r="N27" s="65"/>
      <c r="O27" s="52" t="s">
        <v>6</v>
      </c>
      <c r="P27" s="65" t="str">
        <f>B39</f>
        <v>Melbourne High</v>
      </c>
      <c r="Q27" s="65"/>
      <c r="R27" s="65"/>
      <c r="S27" s="65"/>
      <c r="T27" s="53"/>
      <c r="U27" s="54"/>
      <c r="V27" s="54"/>
      <c r="W27" s="53"/>
      <c r="X27" s="55"/>
      <c r="Y27" s="55"/>
      <c r="Z27" s="61"/>
    </row>
    <row r="28" spans="1:256" ht="18" customHeight="1">
      <c r="A28" s="61"/>
      <c r="E28" s="56"/>
      <c r="F28" s="100"/>
      <c r="G28" s="101"/>
      <c r="H28" s="128" t="s">
        <v>45</v>
      </c>
      <c r="I28" s="128"/>
      <c r="J28" s="128"/>
      <c r="K28" s="65" t="str">
        <f>B38</f>
        <v>Frankston High</v>
      </c>
      <c r="L28" s="65"/>
      <c r="M28" s="65"/>
      <c r="N28" s="65"/>
      <c r="O28" s="52" t="s">
        <v>6</v>
      </c>
      <c r="P28" s="65" t="str">
        <f>B40</f>
        <v>Bentleigh</v>
      </c>
      <c r="Q28" s="65"/>
      <c r="R28" s="65"/>
      <c r="S28" s="65"/>
      <c r="T28" s="53"/>
      <c r="U28" s="54"/>
      <c r="V28" s="54"/>
      <c r="W28" s="53"/>
      <c r="X28" s="55"/>
      <c r="Y28" s="55"/>
      <c r="Z28" s="61"/>
    </row>
    <row r="29" spans="1:256" ht="30" customHeight="1">
      <c r="A29" s="61"/>
      <c r="E29" s="51" t="s">
        <v>33</v>
      </c>
      <c r="F29" s="126" t="s">
        <v>10</v>
      </c>
      <c r="G29" s="126"/>
      <c r="H29" s="128" t="s">
        <v>27</v>
      </c>
      <c r="I29" s="128"/>
      <c r="J29" s="128"/>
      <c r="K29" s="65" t="str">
        <f>B37</f>
        <v>Nossal HS</v>
      </c>
      <c r="L29" s="65"/>
      <c r="M29" s="65"/>
      <c r="N29" s="65"/>
      <c r="O29" s="52" t="s">
        <v>6</v>
      </c>
      <c r="P29" s="65" t="str">
        <f>B40</f>
        <v>Bentleigh</v>
      </c>
      <c r="Q29" s="65"/>
      <c r="R29" s="65"/>
      <c r="S29" s="65"/>
      <c r="T29" s="53"/>
      <c r="U29" s="54"/>
      <c r="V29" s="54"/>
      <c r="W29" s="53"/>
      <c r="X29" s="55"/>
      <c r="Y29" s="55"/>
      <c r="Z29" s="61"/>
    </row>
    <row r="30" spans="1:256" ht="18" customHeight="1">
      <c r="A30" s="61"/>
      <c r="E30" s="57"/>
      <c r="F30" s="57"/>
      <c r="G30" s="57"/>
      <c r="H30" s="128" t="s">
        <v>45</v>
      </c>
      <c r="I30" s="128"/>
      <c r="J30" s="128"/>
      <c r="K30" s="65" t="str">
        <f>B38</f>
        <v>Frankston High</v>
      </c>
      <c r="L30" s="65"/>
      <c r="M30" s="65"/>
      <c r="N30" s="65"/>
      <c r="O30" s="52" t="s">
        <v>6</v>
      </c>
      <c r="P30" s="65" t="str">
        <f>B39</f>
        <v>Melbourne High</v>
      </c>
      <c r="Q30" s="65"/>
      <c r="R30" s="65"/>
      <c r="S30" s="65"/>
      <c r="T30" s="53"/>
      <c r="U30" s="54"/>
      <c r="V30" s="54"/>
      <c r="W30" s="53"/>
      <c r="X30" s="55"/>
      <c r="Y30" s="55"/>
      <c r="Z30" s="61"/>
    </row>
    <row r="31" spans="1:256" ht="15.75" customHeight="1">
      <c r="A31" s="61"/>
      <c r="Z31" s="61"/>
    </row>
    <row r="32" spans="1:256" ht="19.5" customHeight="1">
      <c r="A32" s="61"/>
      <c r="C32" s="127" t="s">
        <v>12</v>
      </c>
      <c r="D32" s="127"/>
      <c r="E32" s="127"/>
      <c r="F32" s="127"/>
      <c r="G32" s="127"/>
      <c r="H32" s="127"/>
      <c r="I32" s="127"/>
      <c r="J32" s="127"/>
      <c r="Z32" s="61"/>
    </row>
    <row r="33" spans="1:256" s="2" customFormat="1" ht="12" customHeight="1" thickBot="1">
      <c r="A33" s="63"/>
      <c r="B33" s="1"/>
      <c r="C33" s="88" t="s">
        <v>16</v>
      </c>
      <c r="D33" s="88"/>
      <c r="E33" s="88"/>
      <c r="F33" s="88"/>
      <c r="G33" s="88" t="s">
        <v>16</v>
      </c>
      <c r="H33" s="88"/>
      <c r="I33" s="88"/>
      <c r="J33" s="88"/>
      <c r="K33" s="88" t="s">
        <v>16</v>
      </c>
      <c r="L33" s="88"/>
      <c r="M33" s="88"/>
      <c r="N33" s="88"/>
      <c r="O33" s="89" t="s">
        <v>16</v>
      </c>
      <c r="P33"/>
      <c r="Q33"/>
      <c r="R33"/>
      <c r="S33"/>
      <c r="T33"/>
      <c r="U33"/>
      <c r="V33"/>
      <c r="W33"/>
      <c r="X33"/>
      <c r="Y33"/>
      <c r="Z33" s="61"/>
      <c r="AA33"/>
      <c r="AB33"/>
      <c r="AC33"/>
      <c r="AD33"/>
      <c r="AE33"/>
      <c r="AF33"/>
      <c r="AG33"/>
      <c r="AH33"/>
      <c r="AI33"/>
      <c r="AJ33"/>
      <c r="AK33"/>
      <c r="AL33"/>
      <c r="AM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7.25" customHeight="1" thickTop="1" thickBot="1">
      <c r="A34" s="63"/>
      <c r="B34"/>
      <c r="C34" s="120" t="str">
        <f>"vs "&amp;B37</f>
        <v>vs Nossal HS</v>
      </c>
      <c r="D34" s="121"/>
      <c r="E34" s="121"/>
      <c r="F34" s="122"/>
      <c r="G34" s="120" t="str">
        <f>"vs "&amp;B38</f>
        <v>vs Frankston High</v>
      </c>
      <c r="H34" s="121"/>
      <c r="I34" s="121"/>
      <c r="J34" s="122"/>
      <c r="K34" s="120" t="str">
        <f>"vs "&amp;B39</f>
        <v>vs Melbourne High</v>
      </c>
      <c r="L34" s="121"/>
      <c r="M34" s="121"/>
      <c r="N34" s="122"/>
      <c r="O34" s="120" t="str">
        <f>"vs "&amp;B40</f>
        <v>vs Bentleigh</v>
      </c>
      <c r="P34" s="121"/>
      <c r="Q34" s="121"/>
      <c r="R34" s="122"/>
      <c r="S34"/>
      <c r="T34"/>
      <c r="U34"/>
      <c r="V34"/>
      <c r="W34"/>
      <c r="X34"/>
      <c r="Y34"/>
      <c r="Z34" s="61"/>
      <c r="AA34"/>
      <c r="AB34"/>
      <c r="AC34"/>
      <c r="AD34"/>
      <c r="AE34"/>
      <c r="AF34"/>
      <c r="AG34"/>
      <c r="AH34"/>
      <c r="AI34"/>
      <c r="AJ34"/>
      <c r="AK34"/>
      <c r="AL34"/>
      <c r="AM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 thickTop="1">
      <c r="A35" s="61"/>
      <c r="B35" s="2"/>
      <c r="C35" s="19" t="s">
        <v>0</v>
      </c>
      <c r="D35" s="74" t="s">
        <v>13</v>
      </c>
      <c r="E35" s="68" t="s">
        <v>7</v>
      </c>
      <c r="F35" s="20" t="s">
        <v>8</v>
      </c>
      <c r="G35" s="19" t="s">
        <v>0</v>
      </c>
      <c r="H35" s="74" t="s">
        <v>13</v>
      </c>
      <c r="I35" s="68" t="s">
        <v>7</v>
      </c>
      <c r="J35" s="20" t="s">
        <v>8</v>
      </c>
      <c r="K35" s="19" t="s">
        <v>0</v>
      </c>
      <c r="L35" s="74" t="s">
        <v>13</v>
      </c>
      <c r="M35" s="68" t="s">
        <v>7</v>
      </c>
      <c r="N35" s="20" t="s">
        <v>8</v>
      </c>
      <c r="O35" s="19" t="s">
        <v>0</v>
      </c>
      <c r="P35" s="74" t="s">
        <v>13</v>
      </c>
      <c r="Q35" s="68" t="s">
        <v>7</v>
      </c>
      <c r="R35" s="20" t="s">
        <v>8</v>
      </c>
      <c r="S35" s="19" t="s">
        <v>15</v>
      </c>
      <c r="T35" s="74" t="s">
        <v>13</v>
      </c>
      <c r="U35" s="68" t="s">
        <v>7</v>
      </c>
      <c r="V35" s="71" t="s">
        <v>8</v>
      </c>
      <c r="W35" s="123" t="s">
        <v>4</v>
      </c>
      <c r="X35" s="123" t="s">
        <v>5</v>
      </c>
      <c r="Y35" s="58"/>
      <c r="Z35" s="63"/>
      <c r="AA35" s="2"/>
      <c r="AB35" s="12" t="s">
        <v>16</v>
      </c>
      <c r="AC35" s="13" t="s">
        <v>16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256" ht="12.75" customHeight="1" thickBot="1">
      <c r="A36" s="61"/>
      <c r="B36" s="2"/>
      <c r="C36" s="21" t="s">
        <v>1</v>
      </c>
      <c r="D36" s="69" t="s">
        <v>14</v>
      </c>
      <c r="E36" s="70" t="s">
        <v>2</v>
      </c>
      <c r="F36" s="22" t="s">
        <v>3</v>
      </c>
      <c r="G36" s="21" t="s">
        <v>1</v>
      </c>
      <c r="H36" s="69" t="s">
        <v>14</v>
      </c>
      <c r="I36" s="70" t="s">
        <v>2</v>
      </c>
      <c r="J36" s="22" t="s">
        <v>3</v>
      </c>
      <c r="K36" s="21" t="s">
        <v>1</v>
      </c>
      <c r="L36" s="69" t="s">
        <v>14</v>
      </c>
      <c r="M36" s="70" t="s">
        <v>2</v>
      </c>
      <c r="N36" s="22" t="s">
        <v>3</v>
      </c>
      <c r="O36" s="21" t="s">
        <v>1</v>
      </c>
      <c r="P36" s="69" t="s">
        <v>14</v>
      </c>
      <c r="Q36" s="70" t="s">
        <v>2</v>
      </c>
      <c r="R36" s="22" t="s">
        <v>3</v>
      </c>
      <c r="S36" s="21" t="s">
        <v>14</v>
      </c>
      <c r="T36" s="69" t="s">
        <v>14</v>
      </c>
      <c r="U36" s="70" t="s">
        <v>2</v>
      </c>
      <c r="V36" s="72" t="s">
        <v>3</v>
      </c>
      <c r="W36" s="124"/>
      <c r="X36" s="124"/>
      <c r="Y36" s="58"/>
      <c r="Z36" s="63"/>
      <c r="AA36" s="2"/>
      <c r="AB36" s="14" t="s">
        <v>1</v>
      </c>
      <c r="AC36" s="15" t="s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256" s="8" customFormat="1" ht="18" customHeight="1" thickTop="1" thickBot="1">
      <c r="A37" s="64"/>
      <c r="B37" s="36" t="s">
        <v>48</v>
      </c>
      <c r="C37" s="3"/>
      <c r="D37" s="4"/>
      <c r="E37" s="4"/>
      <c r="F37" s="4"/>
      <c r="G37" s="79"/>
      <c r="H37" s="32"/>
      <c r="I37" s="73"/>
      <c r="J37" s="35"/>
      <c r="K37" s="80"/>
      <c r="L37" s="34"/>
      <c r="M37" s="35"/>
      <c r="N37" s="33"/>
      <c r="O37" s="80"/>
      <c r="P37" s="34"/>
      <c r="Q37" s="35"/>
      <c r="R37" s="33"/>
      <c r="S37" s="95">
        <f>SUM(AE37:AL37)</f>
        <v>0</v>
      </c>
      <c r="T37" s="82">
        <f>H37+L37+P37</f>
        <v>0</v>
      </c>
      <c r="U37" s="28">
        <f>I37+M37+Q37</f>
        <v>0</v>
      </c>
      <c r="V37" s="83">
        <f>J37+N37+R37</f>
        <v>0</v>
      </c>
      <c r="W37" s="75" t="str">
        <f>IF(U37&gt;0,T37/(T37+U37)*100,"")</f>
        <v/>
      </c>
      <c r="X37" s="16"/>
      <c r="Y37" s="59"/>
      <c r="Z37" s="64"/>
      <c r="AB37" s="37" t="s">
        <v>0</v>
      </c>
      <c r="AC37" s="38" t="s">
        <v>1</v>
      </c>
      <c r="AE37" s="90"/>
      <c r="AF37" s="91"/>
      <c r="AG37" s="39">
        <f>IF(G37="Win",1,0)</f>
        <v>0</v>
      </c>
      <c r="AH37" s="39">
        <f>IF(G37="Draw",0.5,0)</f>
        <v>0</v>
      </c>
      <c r="AI37" s="39">
        <f>IF(K37="Win",1,0)</f>
        <v>0</v>
      </c>
      <c r="AJ37" s="39">
        <f>IF(K37="Draw",0.5,0)</f>
        <v>0</v>
      </c>
      <c r="AK37" s="39">
        <f>IF(O37="Win",1,0)</f>
        <v>0</v>
      </c>
      <c r="AL37" s="40">
        <f>IF(O37="Draw",0.5,0)</f>
        <v>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8" customHeight="1" thickTop="1">
      <c r="A38" s="64"/>
      <c r="B38" s="41" t="s">
        <v>53</v>
      </c>
      <c r="C38" s="10" t="str">
        <f>IF(G37="","",LOOKUP(G37,$AB$17:$AC$19))</f>
        <v/>
      </c>
      <c r="D38" s="26">
        <f>IF(H37&lt;&gt;"",6-H37,0)</f>
        <v>0</v>
      </c>
      <c r="E38" s="26">
        <f>J37</f>
        <v>0</v>
      </c>
      <c r="F38" s="27">
        <f>I37</f>
        <v>0</v>
      </c>
      <c r="G38" s="9"/>
      <c r="H38" s="5"/>
      <c r="I38" s="5"/>
      <c r="J38" s="5"/>
      <c r="K38" s="81"/>
      <c r="L38" s="33"/>
      <c r="M38" s="33"/>
      <c r="N38" s="35"/>
      <c r="O38" s="81"/>
      <c r="P38" s="35"/>
      <c r="Q38" s="35"/>
      <c r="R38" s="35"/>
      <c r="S38" s="96">
        <f>SUM(AE38:AL38)</f>
        <v>0</v>
      </c>
      <c r="T38" s="84">
        <f>D38+L38+P38</f>
        <v>0</v>
      </c>
      <c r="U38" s="29">
        <f>E38+M38+Q38</f>
        <v>0</v>
      </c>
      <c r="V38" s="85">
        <f>F38+N38+R38</f>
        <v>0</v>
      </c>
      <c r="W38" s="76" t="str">
        <f>IF(U38&gt;0,T38/(T38+U38)*100,"")</f>
        <v/>
      </c>
      <c r="X38" s="17"/>
      <c r="Y38" s="59"/>
      <c r="Z38" s="64"/>
      <c r="AE38" s="42">
        <f>IF(C38="Win",1,0)</f>
        <v>0</v>
      </c>
      <c r="AF38" s="43">
        <f>IF(C38="Draw",0.5,0)</f>
        <v>0</v>
      </c>
      <c r="AG38" s="92"/>
      <c r="AH38" s="92"/>
      <c r="AI38" s="43">
        <f>IF(K38="Win",1,0)</f>
        <v>0</v>
      </c>
      <c r="AJ38" s="43">
        <f>IF(K38="Draw",0.5,0)</f>
        <v>0</v>
      </c>
      <c r="AK38" s="43">
        <f>IF(O38="Win",1,0)</f>
        <v>0</v>
      </c>
      <c r="AL38" s="44">
        <f>IF(O38="Draw",0.5,0)</f>
        <v>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18" customHeight="1">
      <c r="A39" s="64"/>
      <c r="B39" s="41" t="s">
        <v>54</v>
      </c>
      <c r="C39" s="10" t="str">
        <f>IF(K37="","",LOOKUP(K37,$AB$17:$AC$19))</f>
        <v/>
      </c>
      <c r="D39" s="26">
        <f>IF(L37&lt;&gt;"",6-L37,0)</f>
        <v>0</v>
      </c>
      <c r="E39" s="26">
        <f>N37</f>
        <v>0</v>
      </c>
      <c r="F39" s="27">
        <f>M37</f>
        <v>0</v>
      </c>
      <c r="G39" s="10" t="str">
        <f>IF(K38="","",LOOKUP(K38,$AB$17:$AC$19))</f>
        <v/>
      </c>
      <c r="H39" s="26">
        <f>IF(L38&lt;&gt;"",6-L38,0)</f>
        <v>0</v>
      </c>
      <c r="I39" s="24">
        <f>N38</f>
        <v>0</v>
      </c>
      <c r="J39" s="23">
        <f>M38</f>
        <v>0</v>
      </c>
      <c r="K39" s="6"/>
      <c r="L39" s="5"/>
      <c r="M39" s="5"/>
      <c r="N39" s="5"/>
      <c r="O39" s="81"/>
      <c r="P39" s="35"/>
      <c r="Q39" s="35"/>
      <c r="R39" s="35"/>
      <c r="S39" s="96">
        <f>SUM(AE39:AL39)</f>
        <v>0</v>
      </c>
      <c r="T39" s="84">
        <f>D39+H39+P39</f>
        <v>0</v>
      </c>
      <c r="U39" s="29">
        <f>E39+I39+Q39</f>
        <v>0</v>
      </c>
      <c r="V39" s="85">
        <f>F39+J39+R39</f>
        <v>0</v>
      </c>
      <c r="W39" s="76" t="str">
        <f>IF(U39&gt;0,T39/(T39+U39)*100,"")</f>
        <v/>
      </c>
      <c r="X39" s="17"/>
      <c r="Y39" s="59"/>
      <c r="Z39" s="64"/>
      <c r="AE39" s="42">
        <f>IF(C39="Win",1,0)</f>
        <v>0</v>
      </c>
      <c r="AF39" s="43">
        <f>IF(C39="Draw",0.5,0)</f>
        <v>0</v>
      </c>
      <c r="AG39" s="43">
        <f>IF(G39="Win",1,0)</f>
        <v>0</v>
      </c>
      <c r="AH39" s="43">
        <f>IF(G39="Draw",0.5,0)</f>
        <v>0</v>
      </c>
      <c r="AI39" s="92"/>
      <c r="AJ39" s="92"/>
      <c r="AK39" s="43">
        <f>IF(O39="Win",1,0)</f>
        <v>0</v>
      </c>
      <c r="AL39" s="44">
        <f>IF(O39="Draw",0.5,0)</f>
        <v>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8" customHeight="1" thickBot="1">
      <c r="A40" s="64"/>
      <c r="B40" s="45" t="s">
        <v>61</v>
      </c>
      <c r="C40" s="11" t="str">
        <f>IF(O37="","",LOOKUP(O37,$AB$17:$AC$19))</f>
        <v/>
      </c>
      <c r="D40" s="111">
        <f>IF(P37&lt;&gt;"",6-P37,0)</f>
        <v>0</v>
      </c>
      <c r="E40" s="112">
        <f>R37</f>
        <v>0</v>
      </c>
      <c r="F40" s="113">
        <f>Q37</f>
        <v>0</v>
      </c>
      <c r="G40" s="11" t="str">
        <f>IF(O38="","",LOOKUP(O38,$AB$17:$AC$19))</f>
        <v/>
      </c>
      <c r="H40" s="112">
        <f>IF(P38&lt;&gt;"",6-P38,0)</f>
        <v>0</v>
      </c>
      <c r="I40" s="31">
        <f>R38</f>
        <v>0</v>
      </c>
      <c r="J40" s="31">
        <f>Q38</f>
        <v>0</v>
      </c>
      <c r="K40" s="11" t="str">
        <f>IF(O39="","",LOOKUP(O39,$AB$17:$AC$19))</f>
        <v/>
      </c>
      <c r="L40" s="112">
        <f>IF(P39&lt;&gt;"",6-P39,0)</f>
        <v>0</v>
      </c>
      <c r="M40" s="31">
        <f>R39</f>
        <v>0</v>
      </c>
      <c r="N40" s="25">
        <f>Q39</f>
        <v>0</v>
      </c>
      <c r="O40" s="7"/>
      <c r="P40" s="7"/>
      <c r="Q40" s="7"/>
      <c r="R40" s="7"/>
      <c r="S40" s="97">
        <f>SUM(AE40:AL40)</f>
        <v>0</v>
      </c>
      <c r="T40" s="86">
        <f>D40+H40+L40</f>
        <v>0</v>
      </c>
      <c r="U40" s="30">
        <f>E40+I40+M40</f>
        <v>0</v>
      </c>
      <c r="V40" s="87">
        <f>F40+J40+N40</f>
        <v>0</v>
      </c>
      <c r="W40" s="77" t="str">
        <f>IF(U40&gt;0,T40/(T40+U40)*100,"")</f>
        <v/>
      </c>
      <c r="X40" s="18"/>
      <c r="Y40" s="59"/>
      <c r="Z40" s="64"/>
      <c r="AE40" s="46">
        <f>IF(C40="Win",1,0)</f>
        <v>0</v>
      </c>
      <c r="AF40" s="47">
        <f>IF(C40="Draw",0.5,0)</f>
        <v>0</v>
      </c>
      <c r="AG40" s="47">
        <f>IF(G40="Win",1,0)</f>
        <v>0</v>
      </c>
      <c r="AH40" s="47">
        <f>IF(G40="Draw",0.5,0)</f>
        <v>0</v>
      </c>
      <c r="AI40" s="47">
        <f>IF(K40="Win",1,0)</f>
        <v>0</v>
      </c>
      <c r="AJ40" s="47">
        <f>IF(K40="Draw",0.5,0)</f>
        <v>0</v>
      </c>
      <c r="AK40" s="93"/>
      <c r="AL40" s="94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.75" customHeight="1" thickTop="1">
      <c r="A41" s="6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</row>
    <row r="42" spans="1:256" ht="12.75" customHeight="1">
      <c r="A42" s="61"/>
      <c r="B42" s="135" t="s">
        <v>24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61"/>
    </row>
    <row r="43" spans="1:256" ht="6" customHeight="1">
      <c r="A43" s="61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61"/>
    </row>
    <row r="44" spans="1:256" ht="12.75" customHeight="1">
      <c r="A44" s="61"/>
      <c r="B44" s="135" t="s">
        <v>23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61"/>
    </row>
    <row r="45" spans="1:256" ht="6" customHeight="1">
      <c r="A45" s="6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61"/>
    </row>
    <row r="46" spans="1:256" ht="12.75" customHeight="1">
      <c r="A46" s="61"/>
      <c r="B46" s="135" t="s">
        <v>19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61"/>
    </row>
    <row r="47" spans="1:256" ht="6" customHeight="1">
      <c r="A47" s="61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61"/>
    </row>
    <row r="48" spans="1:256" ht="12.75" customHeight="1">
      <c r="A48" s="61"/>
      <c r="B48" s="99" t="s">
        <v>25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61"/>
    </row>
    <row r="49" spans="1:26" ht="12.75" customHeight="1">
      <c r="A49" s="61"/>
      <c r="B49" s="99" t="s">
        <v>26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9"/>
      <c r="Z49" s="61"/>
    </row>
    <row r="50" spans="1:26" ht="6" customHeight="1">
      <c r="A50" s="61"/>
      <c r="B50" s="99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9"/>
      <c r="Z50" s="61"/>
    </row>
    <row r="51" spans="1:26" ht="12.75" customHeight="1">
      <c r="A51" s="61"/>
      <c r="B51" s="135" t="s">
        <v>20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99"/>
      <c r="Y51" s="99"/>
      <c r="Z51" s="61"/>
    </row>
    <row r="52" spans="1:26" ht="6" customHeight="1">
      <c r="A52" s="61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61"/>
    </row>
    <row r="53" spans="1:26" ht="12.75" customHeight="1">
      <c r="A53" s="61"/>
      <c r="B53" s="99" t="s">
        <v>22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61"/>
    </row>
    <row r="54" spans="1:26" ht="6" customHeight="1">
      <c r="A54" s="6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61"/>
    </row>
    <row r="55" spans="1:26" ht="12.75" customHeight="1">
      <c r="A55" s="61"/>
      <c r="B55" s="99" t="s">
        <v>21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61"/>
    </row>
    <row r="56" spans="1:2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</sheetData>
  <mergeCells count="41">
    <mergeCell ref="G34:J34"/>
    <mergeCell ref="K34:N34"/>
    <mergeCell ref="O34:R34"/>
    <mergeCell ref="F25:G25"/>
    <mergeCell ref="F27:G27"/>
    <mergeCell ref="F29:G29"/>
    <mergeCell ref="C34:F34"/>
    <mergeCell ref="C32:J32"/>
    <mergeCell ref="B46:Y46"/>
    <mergeCell ref="B51:W51"/>
    <mergeCell ref="W35:W36"/>
    <mergeCell ref="X35:X36"/>
    <mergeCell ref="B42:Y42"/>
    <mergeCell ref="B43:Y43"/>
    <mergeCell ref="B44:Y44"/>
    <mergeCell ref="H30:J30"/>
    <mergeCell ref="K16:N16"/>
    <mergeCell ref="O16:R16"/>
    <mergeCell ref="W17:W18"/>
    <mergeCell ref="X17:X18"/>
    <mergeCell ref="H25:J25"/>
    <mergeCell ref="H26:J26"/>
    <mergeCell ref="H27:J27"/>
    <mergeCell ref="H28:J28"/>
    <mergeCell ref="H29:J29"/>
    <mergeCell ref="B24:Y24"/>
    <mergeCell ref="C14:J14"/>
    <mergeCell ref="C16:F16"/>
    <mergeCell ref="G16:J16"/>
    <mergeCell ref="H12:J12"/>
    <mergeCell ref="H7:J7"/>
    <mergeCell ref="H8:J8"/>
    <mergeCell ref="F7:G7"/>
    <mergeCell ref="F9:G9"/>
    <mergeCell ref="H9:J9"/>
    <mergeCell ref="H10:J10"/>
    <mergeCell ref="B3:Y3"/>
    <mergeCell ref="B4:Y5"/>
    <mergeCell ref="B6:Y6"/>
    <mergeCell ref="F11:G11"/>
    <mergeCell ref="H11:J11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  <pageSetUpPr autoPageBreaks="0"/>
  </sheetPr>
  <dimension ref="A1:IV92"/>
  <sheetViews>
    <sheetView showGridLines="0" showRowColHeaders="0" zoomScale="70" workbookViewId="0">
      <selection activeCell="B41" sqref="B41"/>
    </sheetView>
  </sheetViews>
  <sheetFormatPr defaultColWidth="0" defaultRowHeight="12.75"/>
  <cols>
    <col min="1" max="1" width="2.7109375" customWidth="1"/>
    <col min="2" max="2" width="20.42578125" customWidth="1"/>
    <col min="3" max="18" width="5.42578125" customWidth="1"/>
    <col min="19" max="24" width="5.7109375" customWidth="1"/>
    <col min="25" max="25" width="3" customWidth="1"/>
    <col min="26" max="26" width="2.5703125" customWidth="1"/>
    <col min="27" max="16384" width="4.42578125" hidden="1"/>
  </cols>
  <sheetData>
    <row r="1" spans="1:256" s="48" customFormat="1" ht="4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1" customHeight="1" thickBot="1">
      <c r="A2" s="6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1"/>
    </row>
    <row r="3" spans="1:256" s="49" customFormat="1" ht="42" customHeight="1" thickTop="1">
      <c r="A3" s="62"/>
      <c r="B3" s="134" t="str">
        <f>'Draw - Inters'!B3:Y3</f>
        <v>Endeavour Hills Community Centre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62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8.25" customHeight="1">
      <c r="A4" s="61"/>
      <c r="B4" s="132" t="str">
        <f>'Draw - Year 7'!B5:X5</f>
        <v xml:space="preserve"> Raymond McMahon Blvd - Endeavour Hills
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61"/>
    </row>
    <row r="5" spans="1:256" ht="23.25" customHeight="1">
      <c r="A5" s="6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61"/>
    </row>
    <row r="6" spans="1:256" ht="42" customHeight="1">
      <c r="A6" s="61"/>
      <c r="B6" s="125" t="str">
        <f>C14</f>
        <v>SENIOR GIRLS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61"/>
    </row>
    <row r="7" spans="1:256" ht="15" customHeight="1">
      <c r="A7" s="61"/>
      <c r="E7" s="51" t="s">
        <v>34</v>
      </c>
      <c r="F7" s="126" t="s">
        <v>35</v>
      </c>
      <c r="G7" s="126"/>
      <c r="H7" s="128" t="s">
        <v>46</v>
      </c>
      <c r="I7" s="128"/>
      <c r="J7" s="128"/>
      <c r="K7" s="65" t="str">
        <f>B19</f>
        <v>F-Gate or Lynd</v>
      </c>
      <c r="L7" s="65"/>
      <c r="M7" s="65"/>
      <c r="N7" s="65"/>
      <c r="O7" s="52" t="s">
        <v>6</v>
      </c>
      <c r="P7" s="65" t="str">
        <f>B20</f>
        <v>Mt Eliza</v>
      </c>
      <c r="Q7" s="65"/>
      <c r="R7" s="65"/>
      <c r="S7" s="65"/>
      <c r="T7" s="53"/>
      <c r="U7" s="54"/>
      <c r="V7" s="54"/>
      <c r="W7" s="53"/>
      <c r="X7" s="55"/>
      <c r="Y7" s="55"/>
      <c r="Z7" s="61"/>
    </row>
    <row r="8" spans="1:256" ht="18" customHeight="1">
      <c r="A8" s="61"/>
      <c r="E8" s="56"/>
      <c r="F8" s="100"/>
      <c r="G8" s="101"/>
      <c r="H8" s="128" t="s">
        <v>47</v>
      </c>
      <c r="I8" s="128"/>
      <c r="J8" s="128"/>
      <c r="K8" s="65" t="str">
        <f>B21</f>
        <v>MacRob or GDD</v>
      </c>
      <c r="L8" s="65"/>
      <c r="M8" s="65"/>
      <c r="N8" s="65"/>
      <c r="O8" s="52" t="s">
        <v>6</v>
      </c>
      <c r="P8" s="65" t="str">
        <f>B22</f>
        <v>Westall</v>
      </c>
      <c r="Q8" s="65"/>
      <c r="R8" s="65"/>
      <c r="S8" s="65"/>
      <c r="T8" s="53"/>
      <c r="U8" s="54"/>
      <c r="V8" s="54"/>
      <c r="W8" s="53"/>
      <c r="X8" s="55"/>
      <c r="Y8" s="55"/>
      <c r="Z8" s="61"/>
    </row>
    <row r="9" spans="1:256" ht="30" customHeight="1">
      <c r="A9" s="61"/>
      <c r="E9" s="51" t="s">
        <v>36</v>
      </c>
      <c r="F9" s="129" t="s">
        <v>37</v>
      </c>
      <c r="G9" s="129"/>
      <c r="H9" s="128" t="s">
        <v>46</v>
      </c>
      <c r="I9" s="128"/>
      <c r="J9" s="128"/>
      <c r="K9" s="65" t="str">
        <f>B19</f>
        <v>F-Gate or Lynd</v>
      </c>
      <c r="L9" s="65"/>
      <c r="M9" s="65"/>
      <c r="N9" s="65"/>
      <c r="O9" s="52" t="s">
        <v>6</v>
      </c>
      <c r="P9" s="65" t="str">
        <f>B21</f>
        <v>MacRob or GDD</v>
      </c>
      <c r="Q9" s="65"/>
      <c r="R9" s="65"/>
      <c r="S9" s="65"/>
      <c r="T9" s="53"/>
      <c r="U9" s="54"/>
      <c r="V9" s="54"/>
      <c r="W9" s="53"/>
      <c r="X9" s="55"/>
      <c r="Y9" s="55"/>
      <c r="Z9" s="61"/>
    </row>
    <row r="10" spans="1:256" ht="18" customHeight="1">
      <c r="A10" s="61"/>
      <c r="E10" s="56"/>
      <c r="F10" s="100"/>
      <c r="G10" s="101"/>
      <c r="H10" s="128" t="s">
        <v>47</v>
      </c>
      <c r="I10" s="128"/>
      <c r="J10" s="128"/>
      <c r="K10" s="65" t="str">
        <f>B20</f>
        <v>Mt Eliza</v>
      </c>
      <c r="L10" s="65"/>
      <c r="M10" s="65"/>
      <c r="N10" s="65"/>
      <c r="O10" s="52" t="s">
        <v>6</v>
      </c>
      <c r="P10" s="65" t="str">
        <f>B22</f>
        <v>Westall</v>
      </c>
      <c r="Q10" s="65"/>
      <c r="R10" s="65"/>
      <c r="S10" s="65"/>
      <c r="T10" s="53"/>
      <c r="U10" s="54"/>
      <c r="V10" s="54"/>
      <c r="W10" s="53"/>
      <c r="X10" s="55"/>
      <c r="Y10" s="55"/>
      <c r="Z10" s="61"/>
    </row>
    <row r="11" spans="1:256" ht="30" customHeight="1">
      <c r="A11" s="61"/>
      <c r="E11" s="51" t="s">
        <v>38</v>
      </c>
      <c r="F11" s="126" t="s">
        <v>39</v>
      </c>
      <c r="G11" s="126"/>
      <c r="H11" s="128" t="s">
        <v>46</v>
      </c>
      <c r="I11" s="128"/>
      <c r="J11" s="128"/>
      <c r="K11" s="65" t="str">
        <f>B19</f>
        <v>F-Gate or Lynd</v>
      </c>
      <c r="L11" s="65"/>
      <c r="M11" s="65"/>
      <c r="N11" s="65"/>
      <c r="O11" s="52" t="s">
        <v>6</v>
      </c>
      <c r="P11" s="65" t="str">
        <f>B22</f>
        <v>Westall</v>
      </c>
      <c r="Q11" s="65"/>
      <c r="R11" s="65"/>
      <c r="S11" s="65"/>
      <c r="T11" s="53"/>
      <c r="U11" s="54"/>
      <c r="V11" s="54"/>
      <c r="W11" s="53"/>
      <c r="X11" s="55"/>
      <c r="Y11" s="55"/>
      <c r="Z11" s="61"/>
    </row>
    <row r="12" spans="1:256" ht="18" customHeight="1">
      <c r="A12" s="61"/>
      <c r="E12" s="57"/>
      <c r="F12" s="57"/>
      <c r="G12" s="57"/>
      <c r="H12" s="128" t="s">
        <v>47</v>
      </c>
      <c r="I12" s="128"/>
      <c r="J12" s="128"/>
      <c r="K12" s="65" t="str">
        <f>B20</f>
        <v>Mt Eliza</v>
      </c>
      <c r="L12" s="65"/>
      <c r="M12" s="65"/>
      <c r="N12" s="65"/>
      <c r="O12" s="52" t="s">
        <v>6</v>
      </c>
      <c r="P12" s="65" t="str">
        <f>B21</f>
        <v>MacRob or GDD</v>
      </c>
      <c r="Q12" s="65"/>
      <c r="R12" s="65"/>
      <c r="S12" s="65"/>
      <c r="T12" s="53"/>
      <c r="U12" s="54"/>
      <c r="V12" s="54"/>
      <c r="W12" s="53"/>
      <c r="X12" s="55"/>
      <c r="Y12" s="55"/>
      <c r="Z12" s="61"/>
    </row>
    <row r="13" spans="1:256" ht="23.25" customHeight="1">
      <c r="A13" s="61"/>
      <c r="Z13" s="61"/>
    </row>
    <row r="14" spans="1:256" ht="20.25" customHeight="1">
      <c r="A14" s="61"/>
      <c r="C14" s="127" t="s">
        <v>40</v>
      </c>
      <c r="D14" s="127"/>
      <c r="E14" s="127"/>
      <c r="F14" s="127"/>
      <c r="G14" s="127"/>
      <c r="H14" s="127"/>
      <c r="I14" s="127"/>
      <c r="J14" s="127"/>
      <c r="Z14" s="61"/>
    </row>
    <row r="15" spans="1:256" ht="9" customHeight="1" thickBot="1">
      <c r="A15" s="61"/>
      <c r="B15" s="1"/>
      <c r="C15" s="88" t="s">
        <v>16</v>
      </c>
      <c r="D15" s="88"/>
      <c r="E15" s="88"/>
      <c r="F15" s="88"/>
      <c r="G15" s="88" t="s">
        <v>16</v>
      </c>
      <c r="H15" s="88"/>
      <c r="I15" s="88"/>
      <c r="J15" s="88"/>
      <c r="K15" s="88" t="s">
        <v>16</v>
      </c>
      <c r="L15" s="88"/>
      <c r="M15" s="88"/>
      <c r="N15" s="88"/>
      <c r="O15" s="89" t="s">
        <v>16</v>
      </c>
      <c r="Z15" s="61"/>
    </row>
    <row r="16" spans="1:256" ht="16.5" customHeight="1" thickTop="1" thickBot="1">
      <c r="A16" s="61"/>
      <c r="C16" s="120" t="str">
        <f>"vs "&amp;B19</f>
        <v>vs F-Gate or Lynd</v>
      </c>
      <c r="D16" s="121"/>
      <c r="E16" s="121"/>
      <c r="F16" s="122"/>
      <c r="G16" s="120" t="str">
        <f>"vs "&amp;B20</f>
        <v>vs Mt Eliza</v>
      </c>
      <c r="H16" s="121"/>
      <c r="I16" s="121"/>
      <c r="J16" s="122"/>
      <c r="K16" s="120" t="str">
        <f>"vs "&amp;B21</f>
        <v>vs MacRob or GDD</v>
      </c>
      <c r="L16" s="121"/>
      <c r="M16" s="121"/>
      <c r="N16" s="122"/>
      <c r="O16" s="120" t="str">
        <f>"vs "&amp;B22</f>
        <v>vs Westall</v>
      </c>
      <c r="P16" s="121"/>
      <c r="Q16" s="121"/>
      <c r="R16" s="122"/>
      <c r="Z16" s="61"/>
    </row>
    <row r="17" spans="1:256" s="2" customFormat="1" ht="12" customHeight="1" thickTop="1">
      <c r="A17" s="63"/>
      <c r="C17" s="19" t="s">
        <v>0</v>
      </c>
      <c r="D17" s="74" t="s">
        <v>13</v>
      </c>
      <c r="E17" s="68" t="s">
        <v>7</v>
      </c>
      <c r="F17" s="20" t="s">
        <v>8</v>
      </c>
      <c r="G17" s="19" t="s">
        <v>0</v>
      </c>
      <c r="H17" s="74" t="s">
        <v>13</v>
      </c>
      <c r="I17" s="68" t="s">
        <v>7</v>
      </c>
      <c r="J17" s="20" t="s">
        <v>8</v>
      </c>
      <c r="K17" s="19" t="s">
        <v>0</v>
      </c>
      <c r="L17" s="74" t="s">
        <v>13</v>
      </c>
      <c r="M17" s="68" t="s">
        <v>7</v>
      </c>
      <c r="N17" s="20" t="s">
        <v>8</v>
      </c>
      <c r="O17" s="19" t="s">
        <v>0</v>
      </c>
      <c r="P17" s="74" t="s">
        <v>13</v>
      </c>
      <c r="Q17" s="68" t="s">
        <v>7</v>
      </c>
      <c r="R17" s="20" t="s">
        <v>8</v>
      </c>
      <c r="S17" s="19" t="s">
        <v>15</v>
      </c>
      <c r="T17" s="74" t="s">
        <v>13</v>
      </c>
      <c r="U17" s="68" t="s">
        <v>7</v>
      </c>
      <c r="V17" s="71" t="s">
        <v>8</v>
      </c>
      <c r="W17" s="123" t="s">
        <v>4</v>
      </c>
      <c r="X17" s="123" t="s">
        <v>5</v>
      </c>
      <c r="Y17" s="58"/>
      <c r="Z17" s="63"/>
      <c r="AB17" s="12" t="s">
        <v>16</v>
      </c>
      <c r="AC17" s="13" t="s">
        <v>16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" customHeight="1" thickBot="1">
      <c r="A18" s="63"/>
      <c r="C18" s="21" t="s">
        <v>1</v>
      </c>
      <c r="D18" s="69" t="s">
        <v>14</v>
      </c>
      <c r="E18" s="70" t="s">
        <v>2</v>
      </c>
      <c r="F18" s="22" t="s">
        <v>3</v>
      </c>
      <c r="G18" s="21" t="s">
        <v>1</v>
      </c>
      <c r="H18" s="69" t="s">
        <v>14</v>
      </c>
      <c r="I18" s="70" t="s">
        <v>2</v>
      </c>
      <c r="J18" s="22" t="s">
        <v>3</v>
      </c>
      <c r="K18" s="21" t="s">
        <v>1</v>
      </c>
      <c r="L18" s="69" t="s">
        <v>14</v>
      </c>
      <c r="M18" s="70" t="s">
        <v>2</v>
      </c>
      <c r="N18" s="22" t="s">
        <v>3</v>
      </c>
      <c r="O18" s="21" t="s">
        <v>1</v>
      </c>
      <c r="P18" s="69" t="s">
        <v>14</v>
      </c>
      <c r="Q18" s="70" t="s">
        <v>2</v>
      </c>
      <c r="R18" s="22" t="s">
        <v>3</v>
      </c>
      <c r="S18" s="21" t="s">
        <v>14</v>
      </c>
      <c r="T18" s="69" t="s">
        <v>14</v>
      </c>
      <c r="U18" s="70" t="s">
        <v>2</v>
      </c>
      <c r="V18" s="72" t="s">
        <v>3</v>
      </c>
      <c r="W18" s="124"/>
      <c r="X18" s="124"/>
      <c r="Y18" s="58"/>
      <c r="Z18" s="63"/>
      <c r="AB18" s="14" t="s">
        <v>1</v>
      </c>
      <c r="AC18" s="15" t="s"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8" customHeight="1" thickTop="1" thickBot="1">
      <c r="A19" s="64"/>
      <c r="B19" s="36" t="s">
        <v>56</v>
      </c>
      <c r="C19" s="3"/>
      <c r="D19" s="4"/>
      <c r="E19" s="4"/>
      <c r="F19" s="4"/>
      <c r="G19" s="79"/>
      <c r="H19" s="32"/>
      <c r="I19" s="73"/>
      <c r="J19" s="35"/>
      <c r="K19" s="80"/>
      <c r="L19" s="34"/>
      <c r="M19" s="35"/>
      <c r="N19" s="33"/>
      <c r="O19" s="80"/>
      <c r="P19" s="34"/>
      <c r="Q19" s="35"/>
      <c r="R19" s="33"/>
      <c r="S19" s="95">
        <f>SUM(AE19:AL19)</f>
        <v>0</v>
      </c>
      <c r="T19" s="82">
        <f>H19+L19+P19</f>
        <v>0</v>
      </c>
      <c r="U19" s="28">
        <f>I19+M19+Q19</f>
        <v>0</v>
      </c>
      <c r="V19" s="83">
        <f>J19+N19+R19</f>
        <v>0</v>
      </c>
      <c r="W19" s="75" t="str">
        <f>IF(U19&gt;0,T19/(T19+U19)*100,"")</f>
        <v/>
      </c>
      <c r="X19" s="16"/>
      <c r="Y19" s="59"/>
      <c r="Z19" s="64"/>
      <c r="AB19" s="37" t="s">
        <v>0</v>
      </c>
      <c r="AC19" s="38" t="s">
        <v>1</v>
      </c>
      <c r="AE19" s="90"/>
      <c r="AF19" s="91"/>
      <c r="AG19" s="39">
        <f>IF(G19="Win",1,0)</f>
        <v>0</v>
      </c>
      <c r="AH19" s="39">
        <f>IF(G19="Draw",0.5,0)</f>
        <v>0</v>
      </c>
      <c r="AI19" s="39">
        <f>IF(K19="Win",1,0)</f>
        <v>0</v>
      </c>
      <c r="AJ19" s="39">
        <f>IF(K19="Draw",0.5,0)</f>
        <v>0</v>
      </c>
      <c r="AK19" s="39">
        <f>IF(O19="Win",1,0)</f>
        <v>0</v>
      </c>
      <c r="AL19" s="40">
        <f>IF(O19="Draw",0.5,0)</f>
        <v>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8" customHeight="1" thickTop="1">
      <c r="A20" s="64"/>
      <c r="B20" s="41" t="s">
        <v>57</v>
      </c>
      <c r="C20" s="10" t="str">
        <f>IF(G19="","",LOOKUP(G19,$AB$17:$AC$19))</f>
        <v/>
      </c>
      <c r="D20" s="26">
        <f>IF(H19&lt;&gt;"",6-H19,0)</f>
        <v>0</v>
      </c>
      <c r="E20" s="26">
        <f>J19</f>
        <v>0</v>
      </c>
      <c r="F20" s="27">
        <f>I19</f>
        <v>0</v>
      </c>
      <c r="G20" s="9"/>
      <c r="H20" s="5"/>
      <c r="I20" s="5"/>
      <c r="J20" s="5"/>
      <c r="K20" s="81"/>
      <c r="L20" s="33"/>
      <c r="M20" s="33"/>
      <c r="N20" s="35"/>
      <c r="O20" s="81"/>
      <c r="P20" s="35"/>
      <c r="Q20" s="35"/>
      <c r="R20" s="35"/>
      <c r="S20" s="96">
        <f>SUM(AE20:AL20)</f>
        <v>0</v>
      </c>
      <c r="T20" s="84">
        <f>D20+L20+P20</f>
        <v>0</v>
      </c>
      <c r="U20" s="29">
        <f>E20+M20+Q20</f>
        <v>0</v>
      </c>
      <c r="V20" s="85">
        <f>F20+N20+R20</f>
        <v>0</v>
      </c>
      <c r="W20" s="76" t="str">
        <f>IF(U20&gt;0,T20/(T20+U20)*100,"")</f>
        <v/>
      </c>
      <c r="X20" s="17"/>
      <c r="Y20" s="59"/>
      <c r="Z20" s="64"/>
      <c r="AE20" s="42">
        <f>IF(C20="Win",1,0)</f>
        <v>0</v>
      </c>
      <c r="AF20" s="43">
        <f>IF(C20="Draw",0.5,0)</f>
        <v>0</v>
      </c>
      <c r="AG20" s="92"/>
      <c r="AH20" s="92"/>
      <c r="AI20" s="43">
        <f>IF(K20="Win",1,0)</f>
        <v>0</v>
      </c>
      <c r="AJ20" s="43">
        <f>IF(K20="Draw",0.5,0)</f>
        <v>0</v>
      </c>
      <c r="AK20" s="43">
        <f>IF(O20="Win",1,0)</f>
        <v>0</v>
      </c>
      <c r="AL20" s="44">
        <f>IF(O20="Draw",0.5,0)</f>
        <v>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8" customHeight="1">
      <c r="A21" s="64"/>
      <c r="B21" s="41" t="s">
        <v>58</v>
      </c>
      <c r="C21" s="10" t="str">
        <f>IF(K19="","",LOOKUP(K19,$AB$17:$AC$19))</f>
        <v/>
      </c>
      <c r="D21" s="26">
        <f>IF(L19&lt;&gt;"",6-L19,0)</f>
        <v>0</v>
      </c>
      <c r="E21" s="26">
        <f>N19</f>
        <v>0</v>
      </c>
      <c r="F21" s="27">
        <f>M19</f>
        <v>0</v>
      </c>
      <c r="G21" s="10" t="str">
        <f>IF(K20="","",LOOKUP(K20,$AB$17:$AC$19))</f>
        <v/>
      </c>
      <c r="H21" s="26">
        <f>IF(L20&lt;&gt;"",6-L20,0)</f>
        <v>0</v>
      </c>
      <c r="I21" s="24">
        <f>N20</f>
        <v>0</v>
      </c>
      <c r="J21" s="23">
        <f>M20</f>
        <v>0</v>
      </c>
      <c r="K21" s="6"/>
      <c r="L21" s="5"/>
      <c r="M21" s="5"/>
      <c r="N21" s="5"/>
      <c r="O21" s="81"/>
      <c r="P21" s="35"/>
      <c r="Q21" s="35"/>
      <c r="R21" s="35"/>
      <c r="S21" s="96">
        <f>SUM(AE21:AL21)</f>
        <v>0</v>
      </c>
      <c r="T21" s="84">
        <f>D21+H21+P21</f>
        <v>0</v>
      </c>
      <c r="U21" s="29">
        <f>E21+I21+Q21</f>
        <v>0</v>
      </c>
      <c r="V21" s="85">
        <f>F21+J21+R21</f>
        <v>0</v>
      </c>
      <c r="W21" s="76" t="str">
        <f>IF(U21&gt;0,T21/(T21+U21)*100,"")</f>
        <v/>
      </c>
      <c r="X21" s="17"/>
      <c r="Y21" s="59"/>
      <c r="Z21" s="64"/>
      <c r="AE21" s="42">
        <f>IF(C21="Win",1,0)</f>
        <v>0</v>
      </c>
      <c r="AF21" s="43">
        <f>IF(C21="Draw",0.5,0)</f>
        <v>0</v>
      </c>
      <c r="AG21" s="43">
        <f>IF(G21="Win",1,0)</f>
        <v>0</v>
      </c>
      <c r="AH21" s="43">
        <f>IF(G21="Draw",0.5,0)</f>
        <v>0</v>
      </c>
      <c r="AI21" s="92"/>
      <c r="AJ21" s="92"/>
      <c r="AK21" s="43">
        <f>IF(O21="Win",1,0)</f>
        <v>0</v>
      </c>
      <c r="AL21" s="44">
        <f>IF(O21="Draw",0.5,0)</f>
        <v>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8" customHeight="1" thickBot="1">
      <c r="A22" s="64"/>
      <c r="B22" s="45" t="s">
        <v>55</v>
      </c>
      <c r="C22" s="11" t="str">
        <f>IF(O19="","",LOOKUP(O19,$AB$17:$AC$19))</f>
        <v/>
      </c>
      <c r="D22" s="111">
        <f>IF(P19&lt;&gt;"",6-P19,0)</f>
        <v>0</v>
      </c>
      <c r="E22" s="112">
        <f>R19</f>
        <v>0</v>
      </c>
      <c r="F22" s="113">
        <f>Q19</f>
        <v>0</v>
      </c>
      <c r="G22" s="11" t="str">
        <f>IF(O20="","",LOOKUP(O20,$AB$17:$AC$19))</f>
        <v/>
      </c>
      <c r="H22" s="112">
        <f>IF(P20&lt;&gt;"",6-P20,0)</f>
        <v>0</v>
      </c>
      <c r="I22" s="31">
        <f>R20</f>
        <v>0</v>
      </c>
      <c r="J22" s="31">
        <f>Q20</f>
        <v>0</v>
      </c>
      <c r="K22" s="11" t="str">
        <f>IF(O21="","",LOOKUP(O21,$AB$17:$AC$19))</f>
        <v/>
      </c>
      <c r="L22" s="112">
        <f>IF(P21&lt;&gt;"",6-P21,0)</f>
        <v>0</v>
      </c>
      <c r="M22" s="31">
        <f>R21</f>
        <v>0</v>
      </c>
      <c r="N22" s="25">
        <f>Q21</f>
        <v>0</v>
      </c>
      <c r="O22" s="7"/>
      <c r="P22" s="7"/>
      <c r="Q22" s="7"/>
      <c r="R22" s="7"/>
      <c r="S22" s="97">
        <f>SUM(AE22:AL22)</f>
        <v>0</v>
      </c>
      <c r="T22" s="86">
        <f>D22+H22+L22</f>
        <v>0</v>
      </c>
      <c r="U22" s="30">
        <f>E22+I22+M22</f>
        <v>0</v>
      </c>
      <c r="V22" s="87">
        <f>F22+J22+N22</f>
        <v>0</v>
      </c>
      <c r="W22" s="77" t="str">
        <f>IF(U22&gt;0,T22/(T22+U22)*100,"")</f>
        <v/>
      </c>
      <c r="X22" s="18"/>
      <c r="Y22" s="59"/>
      <c r="Z22" s="64"/>
      <c r="AE22" s="46">
        <f>IF(C22="Win",1,0)</f>
        <v>0</v>
      </c>
      <c r="AF22" s="47">
        <f>IF(C22="Draw",0.5,0)</f>
        <v>0</v>
      </c>
      <c r="AG22" s="47">
        <f>IF(G22="Win",1,0)</f>
        <v>0</v>
      </c>
      <c r="AH22" s="47">
        <f>IF(G22="Draw",0.5,0)</f>
        <v>0</v>
      </c>
      <c r="AI22" s="47">
        <f>IF(K22="Win",1,0)</f>
        <v>0</v>
      </c>
      <c r="AJ22" s="47">
        <f>IF(K22="Draw",0.5,0)</f>
        <v>0</v>
      </c>
      <c r="AK22" s="93"/>
      <c r="AL22" s="94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thickTop="1">
      <c r="A23" s="61"/>
      <c r="T23" s="8"/>
      <c r="U23" s="8"/>
      <c r="V23" s="8"/>
      <c r="W23" s="8"/>
      <c r="Z23" s="61"/>
    </row>
    <row r="24" spans="1:256" ht="63" customHeight="1">
      <c r="A24" s="61"/>
      <c r="B24" s="125" t="str">
        <f>C32</f>
        <v>SENIOR BOYS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1"/>
    </row>
    <row r="25" spans="1:256" ht="15" customHeight="1">
      <c r="A25" s="61"/>
      <c r="E25" s="51" t="s">
        <v>34</v>
      </c>
      <c r="F25" s="126" t="s">
        <v>35</v>
      </c>
      <c r="G25" s="126"/>
      <c r="H25" s="128" t="s">
        <v>27</v>
      </c>
      <c r="I25" s="128"/>
      <c r="J25" s="128"/>
      <c r="K25" s="65" t="str">
        <f>B37</f>
        <v>Fountian Gate</v>
      </c>
      <c r="L25" s="65"/>
      <c r="M25" s="65"/>
      <c r="N25" s="65"/>
      <c r="O25" s="52" t="s">
        <v>6</v>
      </c>
      <c r="P25" s="65" t="str">
        <f>B38</f>
        <v>Dromona</v>
      </c>
      <c r="Q25" s="65"/>
      <c r="R25" s="65"/>
      <c r="S25" s="65"/>
      <c r="T25" s="53"/>
      <c r="U25" s="54"/>
      <c r="V25" s="54"/>
      <c r="W25" s="53"/>
      <c r="X25" s="55"/>
      <c r="Y25" s="55"/>
      <c r="Z25" s="61"/>
    </row>
    <row r="26" spans="1:256" ht="18" customHeight="1">
      <c r="A26" s="61"/>
      <c r="E26" s="56"/>
      <c r="F26" s="100"/>
      <c r="G26" s="101"/>
      <c r="H26" s="128" t="s">
        <v>45</v>
      </c>
      <c r="I26" s="128"/>
      <c r="J26" s="128"/>
      <c r="K26" s="65" t="str">
        <f>B39</f>
        <v>Melbourne High</v>
      </c>
      <c r="L26" s="65"/>
      <c r="M26" s="65"/>
      <c r="N26" s="65"/>
      <c r="O26" s="52" t="s">
        <v>6</v>
      </c>
      <c r="P26" s="65" t="str">
        <f>B40</f>
        <v>Bentleigh</v>
      </c>
      <c r="Q26" s="65"/>
      <c r="R26" s="65"/>
      <c r="S26" s="65"/>
      <c r="T26" s="53"/>
      <c r="U26" s="54"/>
      <c r="V26" s="54"/>
      <c r="W26" s="53"/>
      <c r="X26" s="55"/>
      <c r="Y26" s="55"/>
      <c r="Z26" s="61"/>
    </row>
    <row r="27" spans="1:256" ht="30" customHeight="1">
      <c r="A27" s="61"/>
      <c r="E27" s="51" t="s">
        <v>36</v>
      </c>
      <c r="F27" s="129" t="s">
        <v>37</v>
      </c>
      <c r="G27" s="129"/>
      <c r="H27" s="128" t="s">
        <v>27</v>
      </c>
      <c r="I27" s="128"/>
      <c r="J27" s="128"/>
      <c r="K27" s="65" t="str">
        <f>B37</f>
        <v>Fountian Gate</v>
      </c>
      <c r="L27" s="65"/>
      <c r="M27" s="65"/>
      <c r="N27" s="65"/>
      <c r="O27" s="52" t="s">
        <v>6</v>
      </c>
      <c r="P27" s="65" t="str">
        <f>B39</f>
        <v>Melbourne High</v>
      </c>
      <c r="Q27" s="65"/>
      <c r="R27" s="65"/>
      <c r="S27" s="65"/>
      <c r="T27" s="53"/>
      <c r="U27" s="54"/>
      <c r="V27" s="54"/>
      <c r="W27" s="53"/>
      <c r="X27" s="55"/>
      <c r="Y27" s="55"/>
      <c r="Z27" s="61"/>
    </row>
    <row r="28" spans="1:256" ht="18" customHeight="1">
      <c r="A28" s="61"/>
      <c r="E28" s="56"/>
      <c r="F28" s="100"/>
      <c r="G28" s="101"/>
      <c r="H28" s="128" t="s">
        <v>45</v>
      </c>
      <c r="I28" s="128"/>
      <c r="J28" s="128"/>
      <c r="K28" s="65" t="str">
        <f>B38</f>
        <v>Dromona</v>
      </c>
      <c r="L28" s="65"/>
      <c r="M28" s="65"/>
      <c r="N28" s="65"/>
      <c r="O28" s="52" t="s">
        <v>6</v>
      </c>
      <c r="P28" s="65" t="str">
        <f>B40</f>
        <v>Bentleigh</v>
      </c>
      <c r="Q28" s="65"/>
      <c r="R28" s="65"/>
      <c r="S28" s="65"/>
      <c r="T28" s="53"/>
      <c r="U28" s="54"/>
      <c r="V28" s="54"/>
      <c r="W28" s="53"/>
      <c r="X28" s="55"/>
      <c r="Y28" s="55"/>
      <c r="Z28" s="61"/>
    </row>
    <row r="29" spans="1:256" ht="30" customHeight="1">
      <c r="A29" s="61"/>
      <c r="E29" s="51" t="s">
        <v>38</v>
      </c>
      <c r="F29" s="126" t="s">
        <v>39</v>
      </c>
      <c r="G29" s="126"/>
      <c r="H29" s="128" t="s">
        <v>27</v>
      </c>
      <c r="I29" s="128"/>
      <c r="J29" s="128"/>
      <c r="K29" s="65" t="str">
        <f>B37</f>
        <v>Fountian Gate</v>
      </c>
      <c r="L29" s="65"/>
      <c r="M29" s="65"/>
      <c r="N29" s="65"/>
      <c r="O29" s="52" t="s">
        <v>6</v>
      </c>
      <c r="P29" s="65" t="str">
        <f>B40</f>
        <v>Bentleigh</v>
      </c>
      <c r="Q29" s="65"/>
      <c r="R29" s="65"/>
      <c r="S29" s="65"/>
      <c r="T29" s="53"/>
      <c r="U29" s="54"/>
      <c r="V29" s="54"/>
      <c r="W29" s="53"/>
      <c r="X29" s="55"/>
      <c r="Y29" s="55"/>
      <c r="Z29" s="61"/>
    </row>
    <row r="30" spans="1:256" ht="18" customHeight="1">
      <c r="A30" s="61"/>
      <c r="E30" s="57"/>
      <c r="F30" s="57"/>
      <c r="G30" s="57"/>
      <c r="H30" s="128" t="s">
        <v>45</v>
      </c>
      <c r="I30" s="128"/>
      <c r="J30" s="128"/>
      <c r="K30" s="65" t="str">
        <f>B38</f>
        <v>Dromona</v>
      </c>
      <c r="L30" s="65"/>
      <c r="M30" s="65"/>
      <c r="N30" s="65"/>
      <c r="O30" s="52" t="s">
        <v>6</v>
      </c>
      <c r="P30" s="65" t="str">
        <f>B39</f>
        <v>Melbourne High</v>
      </c>
      <c r="Q30" s="65"/>
      <c r="R30" s="65"/>
      <c r="S30" s="65"/>
      <c r="T30" s="53"/>
      <c r="U30" s="54"/>
      <c r="V30" s="54"/>
      <c r="W30" s="53"/>
      <c r="X30" s="55"/>
      <c r="Y30" s="55"/>
      <c r="Z30" s="61"/>
    </row>
    <row r="31" spans="1:256" ht="15.75" customHeight="1">
      <c r="A31" s="61"/>
      <c r="Z31" s="61"/>
    </row>
    <row r="32" spans="1:256" ht="19.5" customHeight="1">
      <c r="A32" s="61"/>
      <c r="C32" s="127" t="s">
        <v>11</v>
      </c>
      <c r="D32" s="127"/>
      <c r="E32" s="127"/>
      <c r="F32" s="127"/>
      <c r="G32" s="127"/>
      <c r="H32" s="127"/>
      <c r="I32" s="127"/>
      <c r="J32" s="127"/>
      <c r="Z32" s="61"/>
    </row>
    <row r="33" spans="1:256" s="2" customFormat="1" ht="12" customHeight="1" thickBot="1">
      <c r="A33" s="63"/>
      <c r="B33" s="1"/>
      <c r="C33" s="88" t="s">
        <v>16</v>
      </c>
      <c r="D33" s="88"/>
      <c r="E33" s="88"/>
      <c r="F33" s="88"/>
      <c r="G33" s="88" t="s">
        <v>16</v>
      </c>
      <c r="H33" s="88"/>
      <c r="I33" s="88"/>
      <c r="J33" s="88"/>
      <c r="K33" s="88" t="s">
        <v>16</v>
      </c>
      <c r="L33" s="88"/>
      <c r="M33" s="88"/>
      <c r="N33" s="88"/>
      <c r="O33" s="89" t="s">
        <v>16</v>
      </c>
      <c r="P33"/>
      <c r="Q33"/>
      <c r="R33"/>
      <c r="S33"/>
      <c r="T33"/>
      <c r="U33"/>
      <c r="V33"/>
      <c r="W33"/>
      <c r="X33"/>
      <c r="Y33"/>
      <c r="Z33" s="61"/>
      <c r="AA33"/>
      <c r="AB33"/>
      <c r="AC33"/>
      <c r="AD33"/>
      <c r="AE33"/>
      <c r="AF33"/>
      <c r="AG33"/>
      <c r="AH33"/>
      <c r="AI33"/>
      <c r="AJ33"/>
      <c r="AK33"/>
      <c r="AL33"/>
      <c r="AM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7.25" customHeight="1" thickTop="1" thickBot="1">
      <c r="A34" s="63"/>
      <c r="B34"/>
      <c r="C34" s="120" t="str">
        <f>"vs "&amp;B37</f>
        <v>vs Fountian Gate</v>
      </c>
      <c r="D34" s="121"/>
      <c r="E34" s="121"/>
      <c r="F34" s="122"/>
      <c r="G34" s="120" t="str">
        <f>"vs "&amp;B38</f>
        <v>vs Dromona</v>
      </c>
      <c r="H34" s="121"/>
      <c r="I34" s="121"/>
      <c r="J34" s="122"/>
      <c r="K34" s="120" t="str">
        <f>"vs "&amp;B39</f>
        <v>vs Melbourne High</v>
      </c>
      <c r="L34" s="121"/>
      <c r="M34" s="121"/>
      <c r="N34" s="122"/>
      <c r="O34" s="120" t="str">
        <f>"vs "&amp;B40</f>
        <v>vs Bentleigh</v>
      </c>
      <c r="P34" s="121"/>
      <c r="Q34" s="121"/>
      <c r="R34" s="122"/>
      <c r="S34"/>
      <c r="T34"/>
      <c r="U34"/>
      <c r="V34"/>
      <c r="W34"/>
      <c r="X34"/>
      <c r="Y34"/>
      <c r="Z34" s="61"/>
      <c r="AA34"/>
      <c r="AB34"/>
      <c r="AC34"/>
      <c r="AD34"/>
      <c r="AE34"/>
      <c r="AF34"/>
      <c r="AG34"/>
      <c r="AH34"/>
      <c r="AI34"/>
      <c r="AJ34"/>
      <c r="AK34"/>
      <c r="AL34"/>
      <c r="AM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 thickTop="1">
      <c r="A35" s="61"/>
      <c r="B35" s="2"/>
      <c r="C35" s="19" t="s">
        <v>0</v>
      </c>
      <c r="D35" s="74" t="s">
        <v>13</v>
      </c>
      <c r="E35" s="68" t="s">
        <v>7</v>
      </c>
      <c r="F35" s="20" t="s">
        <v>8</v>
      </c>
      <c r="G35" s="19" t="s">
        <v>0</v>
      </c>
      <c r="H35" s="74" t="s">
        <v>13</v>
      </c>
      <c r="I35" s="68" t="s">
        <v>7</v>
      </c>
      <c r="J35" s="20" t="s">
        <v>8</v>
      </c>
      <c r="K35" s="19" t="s">
        <v>0</v>
      </c>
      <c r="L35" s="74" t="s">
        <v>13</v>
      </c>
      <c r="M35" s="68" t="s">
        <v>7</v>
      </c>
      <c r="N35" s="20" t="s">
        <v>8</v>
      </c>
      <c r="O35" s="19" t="s">
        <v>0</v>
      </c>
      <c r="P35" s="74" t="s">
        <v>13</v>
      </c>
      <c r="Q35" s="68" t="s">
        <v>7</v>
      </c>
      <c r="R35" s="20" t="s">
        <v>8</v>
      </c>
      <c r="S35" s="19" t="s">
        <v>15</v>
      </c>
      <c r="T35" s="74" t="s">
        <v>13</v>
      </c>
      <c r="U35" s="68" t="s">
        <v>7</v>
      </c>
      <c r="V35" s="71" t="s">
        <v>8</v>
      </c>
      <c r="W35" s="123" t="s">
        <v>4</v>
      </c>
      <c r="X35" s="123" t="s">
        <v>5</v>
      </c>
      <c r="Y35" s="58"/>
      <c r="Z35" s="63"/>
      <c r="AA35" s="2"/>
      <c r="AB35" s="12" t="s">
        <v>16</v>
      </c>
      <c r="AC35" s="13" t="s">
        <v>16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256" ht="12.75" customHeight="1" thickBot="1">
      <c r="A36" s="61"/>
      <c r="B36" s="2"/>
      <c r="C36" s="21" t="s">
        <v>1</v>
      </c>
      <c r="D36" s="69" t="s">
        <v>14</v>
      </c>
      <c r="E36" s="70" t="s">
        <v>2</v>
      </c>
      <c r="F36" s="22" t="s">
        <v>3</v>
      </c>
      <c r="G36" s="21" t="s">
        <v>1</v>
      </c>
      <c r="H36" s="69" t="s">
        <v>14</v>
      </c>
      <c r="I36" s="70" t="s">
        <v>2</v>
      </c>
      <c r="J36" s="22" t="s">
        <v>3</v>
      </c>
      <c r="K36" s="21" t="s">
        <v>1</v>
      </c>
      <c r="L36" s="69" t="s">
        <v>14</v>
      </c>
      <c r="M36" s="70" t="s">
        <v>2</v>
      </c>
      <c r="N36" s="22" t="s">
        <v>3</v>
      </c>
      <c r="O36" s="21" t="s">
        <v>1</v>
      </c>
      <c r="P36" s="69" t="s">
        <v>14</v>
      </c>
      <c r="Q36" s="70" t="s">
        <v>2</v>
      </c>
      <c r="R36" s="22" t="s">
        <v>3</v>
      </c>
      <c r="S36" s="21" t="s">
        <v>14</v>
      </c>
      <c r="T36" s="69" t="s">
        <v>14</v>
      </c>
      <c r="U36" s="70" t="s">
        <v>2</v>
      </c>
      <c r="V36" s="72" t="s">
        <v>3</v>
      </c>
      <c r="W36" s="124"/>
      <c r="X36" s="124"/>
      <c r="Y36" s="58"/>
      <c r="Z36" s="63"/>
      <c r="AA36" s="2"/>
      <c r="AB36" s="14" t="s">
        <v>1</v>
      </c>
      <c r="AC36" s="15" t="s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256" s="8" customFormat="1" ht="18" customHeight="1" thickTop="1" thickBot="1">
      <c r="A37" s="64"/>
      <c r="B37" s="36" t="s">
        <v>59</v>
      </c>
      <c r="C37" s="3"/>
      <c r="D37" s="4"/>
      <c r="E37" s="4"/>
      <c r="F37" s="4"/>
      <c r="G37" s="79"/>
      <c r="H37" s="32"/>
      <c r="I37" s="73"/>
      <c r="J37" s="35"/>
      <c r="K37" s="80"/>
      <c r="L37" s="34"/>
      <c r="M37" s="35"/>
      <c r="N37" s="33"/>
      <c r="O37" s="80"/>
      <c r="P37" s="34"/>
      <c r="Q37" s="35"/>
      <c r="R37" s="33"/>
      <c r="S37" s="95">
        <f>SUM(AE37:AL37)</f>
        <v>0</v>
      </c>
      <c r="T37" s="82">
        <f>H37+L37+P37</f>
        <v>0</v>
      </c>
      <c r="U37" s="28">
        <f>I37+M37+Q37</f>
        <v>0</v>
      </c>
      <c r="V37" s="83">
        <f>J37+N37+R37</f>
        <v>0</v>
      </c>
      <c r="W37" s="75" t="str">
        <f>IF(U37&gt;0,T37/(T37+U37)*100,"")</f>
        <v/>
      </c>
      <c r="X37" s="16"/>
      <c r="Y37" s="59"/>
      <c r="Z37" s="64"/>
      <c r="AB37" s="37" t="s">
        <v>0</v>
      </c>
      <c r="AC37" s="38" t="s">
        <v>1</v>
      </c>
      <c r="AE37" s="90"/>
      <c r="AF37" s="91"/>
      <c r="AG37" s="39">
        <f>IF(G37="Win",1,0)</f>
        <v>0</v>
      </c>
      <c r="AH37" s="39">
        <f>IF(G37="Draw",0.5,0)</f>
        <v>0</v>
      </c>
      <c r="AI37" s="39">
        <f>IF(K37="Win",1,0)</f>
        <v>0</v>
      </c>
      <c r="AJ37" s="39">
        <f>IF(K37="Draw",0.5,0)</f>
        <v>0</v>
      </c>
      <c r="AK37" s="39">
        <f>IF(O37="Win",1,0)</f>
        <v>0</v>
      </c>
      <c r="AL37" s="40">
        <f>IF(O37="Draw",0.5,0)</f>
        <v>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8" customHeight="1" thickTop="1">
      <c r="A38" s="64"/>
      <c r="B38" s="41" t="s">
        <v>60</v>
      </c>
      <c r="C38" s="10" t="str">
        <f>IF(G37="","",LOOKUP(G37,$AB$17:$AC$19))</f>
        <v/>
      </c>
      <c r="D38" s="26">
        <f>IF(H37&lt;&gt;"",6-H37,0)</f>
        <v>0</v>
      </c>
      <c r="E38" s="26">
        <f>J37</f>
        <v>0</v>
      </c>
      <c r="F38" s="27">
        <f>I37</f>
        <v>0</v>
      </c>
      <c r="G38" s="9"/>
      <c r="H38" s="5"/>
      <c r="I38" s="5"/>
      <c r="J38" s="5"/>
      <c r="K38" s="81"/>
      <c r="L38" s="33"/>
      <c r="M38" s="33"/>
      <c r="N38" s="35"/>
      <c r="O38" s="81"/>
      <c r="P38" s="35"/>
      <c r="Q38" s="35"/>
      <c r="R38" s="35"/>
      <c r="S38" s="96">
        <f>SUM(AE38:AL38)</f>
        <v>0</v>
      </c>
      <c r="T38" s="84">
        <f>D38+L38+P38</f>
        <v>0</v>
      </c>
      <c r="U38" s="29">
        <f>E38+M38+Q38</f>
        <v>0</v>
      </c>
      <c r="V38" s="85">
        <f>F38+N38+R38</f>
        <v>0</v>
      </c>
      <c r="W38" s="76" t="str">
        <f>IF(U38&gt;0,T38/(T38+U38)*100,"")</f>
        <v/>
      </c>
      <c r="X38" s="17"/>
      <c r="Y38" s="59"/>
      <c r="Z38" s="64"/>
      <c r="AE38" s="42">
        <f>IF(C38="Win",1,0)</f>
        <v>0</v>
      </c>
      <c r="AF38" s="43">
        <f>IF(C38="Draw",0.5,0)</f>
        <v>0</v>
      </c>
      <c r="AG38" s="92"/>
      <c r="AH38" s="92"/>
      <c r="AI38" s="43">
        <f>IF(K38="Win",1,0)</f>
        <v>0</v>
      </c>
      <c r="AJ38" s="43">
        <f>IF(K38="Draw",0.5,0)</f>
        <v>0</v>
      </c>
      <c r="AK38" s="43">
        <f>IF(O38="Win",1,0)</f>
        <v>0</v>
      </c>
      <c r="AL38" s="44">
        <f>IF(O38="Draw",0.5,0)</f>
        <v>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18" customHeight="1">
      <c r="A39" s="64"/>
      <c r="B39" s="41" t="s">
        <v>54</v>
      </c>
      <c r="C39" s="10" t="str">
        <f>IF(K37="","",LOOKUP(K37,$AB$17:$AC$19))</f>
        <v/>
      </c>
      <c r="D39" s="26">
        <f>IF(L37&lt;&gt;"",6-L37,0)</f>
        <v>0</v>
      </c>
      <c r="E39" s="26">
        <f>N37</f>
        <v>0</v>
      </c>
      <c r="F39" s="27">
        <f>M37</f>
        <v>0</v>
      </c>
      <c r="G39" s="10" t="str">
        <f>IF(K38="","",LOOKUP(K38,$AB$17:$AC$19))</f>
        <v/>
      </c>
      <c r="H39" s="26">
        <f>IF(L38&lt;&gt;"",6-L38,0)</f>
        <v>0</v>
      </c>
      <c r="I39" s="24">
        <f>N38</f>
        <v>0</v>
      </c>
      <c r="J39" s="23">
        <f>M38</f>
        <v>0</v>
      </c>
      <c r="K39" s="6"/>
      <c r="L39" s="5"/>
      <c r="M39" s="5"/>
      <c r="N39" s="5"/>
      <c r="O39" s="81"/>
      <c r="P39" s="35"/>
      <c r="Q39" s="35"/>
      <c r="R39" s="35"/>
      <c r="S39" s="96">
        <f>SUM(AE39:AL39)</f>
        <v>0</v>
      </c>
      <c r="T39" s="84">
        <f>D39+H39+P39</f>
        <v>0</v>
      </c>
      <c r="U39" s="29">
        <f>E39+I39+Q39</f>
        <v>0</v>
      </c>
      <c r="V39" s="85">
        <f>F39+J39+R39</f>
        <v>0</v>
      </c>
      <c r="W39" s="76" t="str">
        <f>IF(U39&gt;0,T39/(T39+U39)*100,"")</f>
        <v/>
      </c>
      <c r="X39" s="17"/>
      <c r="Y39" s="59"/>
      <c r="Z39" s="64"/>
      <c r="AE39" s="42">
        <f>IF(C39="Win",1,0)</f>
        <v>0</v>
      </c>
      <c r="AF39" s="43">
        <f>IF(C39="Draw",0.5,0)</f>
        <v>0</v>
      </c>
      <c r="AG39" s="43">
        <f>IF(G39="Win",1,0)</f>
        <v>0</v>
      </c>
      <c r="AH39" s="43">
        <f>IF(G39="Draw",0.5,0)</f>
        <v>0</v>
      </c>
      <c r="AI39" s="92"/>
      <c r="AJ39" s="92"/>
      <c r="AK39" s="43">
        <f>IF(O39="Win",1,0)</f>
        <v>0</v>
      </c>
      <c r="AL39" s="44">
        <f>IF(O39="Draw",0.5,0)</f>
        <v>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8" customHeight="1" thickBot="1">
      <c r="A40" s="64"/>
      <c r="B40" s="45" t="s">
        <v>61</v>
      </c>
      <c r="C40" s="11" t="str">
        <f>IF(O37="","",LOOKUP(O37,$AB$17:$AC$19))</f>
        <v/>
      </c>
      <c r="D40" s="111">
        <f>IF(P37&lt;&gt;"",6-P37,0)</f>
        <v>0</v>
      </c>
      <c r="E40" s="112">
        <f>R37</f>
        <v>0</v>
      </c>
      <c r="F40" s="113">
        <f>Q37</f>
        <v>0</v>
      </c>
      <c r="G40" s="11" t="str">
        <f>IF(O38="","",LOOKUP(O38,$AB$17:$AC$19))</f>
        <v/>
      </c>
      <c r="H40" s="112">
        <f>IF(P38&lt;&gt;"",6-P38,0)</f>
        <v>0</v>
      </c>
      <c r="I40" s="31">
        <f>R38</f>
        <v>0</v>
      </c>
      <c r="J40" s="31">
        <f>Q38</f>
        <v>0</v>
      </c>
      <c r="K40" s="11" t="str">
        <f>IF(O39="","",LOOKUP(O39,$AB$17:$AC$19))</f>
        <v/>
      </c>
      <c r="L40" s="112">
        <f>IF(P39&lt;&gt;"",6-P39,0)</f>
        <v>0</v>
      </c>
      <c r="M40" s="31">
        <f>R39</f>
        <v>0</v>
      </c>
      <c r="N40" s="25">
        <f>Q39</f>
        <v>0</v>
      </c>
      <c r="O40" s="7"/>
      <c r="P40" s="7"/>
      <c r="Q40" s="7"/>
      <c r="R40" s="7"/>
      <c r="S40" s="97">
        <f>SUM(AE40:AL40)</f>
        <v>0</v>
      </c>
      <c r="T40" s="86">
        <f>D40+H40+L40</f>
        <v>0</v>
      </c>
      <c r="U40" s="30">
        <f>E40+I40+M40</f>
        <v>0</v>
      </c>
      <c r="V40" s="87">
        <f>F40+J40+N40</f>
        <v>0</v>
      </c>
      <c r="W40" s="77" t="str">
        <f>IF(U40&gt;0,T40/(T40+U40)*100,"")</f>
        <v/>
      </c>
      <c r="X40" s="18"/>
      <c r="Y40" s="59"/>
      <c r="Z40" s="64"/>
      <c r="AE40" s="46">
        <f>IF(C40="Win",1,0)</f>
        <v>0</v>
      </c>
      <c r="AF40" s="47">
        <f>IF(C40="Draw",0.5,0)</f>
        <v>0</v>
      </c>
      <c r="AG40" s="47">
        <f>IF(G40="Win",1,0)</f>
        <v>0</v>
      </c>
      <c r="AH40" s="47">
        <f>IF(G40="Draw",0.5,0)</f>
        <v>0</v>
      </c>
      <c r="AI40" s="47">
        <f>IF(K40="Win",1,0)</f>
        <v>0</v>
      </c>
      <c r="AJ40" s="47">
        <f>IF(K40="Draw",0.5,0)</f>
        <v>0</v>
      </c>
      <c r="AK40" s="93"/>
      <c r="AL40" s="94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.75" customHeight="1" thickTop="1">
      <c r="A41" s="6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</row>
    <row r="42" spans="1:256" ht="12.75" customHeight="1">
      <c r="A42" s="61"/>
      <c r="B42" s="135" t="s">
        <v>24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61"/>
    </row>
    <row r="43" spans="1:256" ht="6" customHeight="1">
      <c r="A43" s="61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61"/>
    </row>
    <row r="44" spans="1:256" ht="12.75" customHeight="1">
      <c r="A44" s="61"/>
      <c r="B44" s="135" t="s">
        <v>23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61"/>
    </row>
    <row r="45" spans="1:256" ht="6" customHeight="1">
      <c r="A45" s="6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61"/>
    </row>
    <row r="46" spans="1:256" ht="12.75" customHeight="1">
      <c r="A46" s="61"/>
      <c r="B46" s="135" t="s">
        <v>19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61"/>
    </row>
    <row r="47" spans="1:256" ht="6" customHeight="1">
      <c r="A47" s="61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61"/>
    </row>
    <row r="48" spans="1:256" ht="12.75" customHeight="1">
      <c r="A48" s="61"/>
      <c r="B48" s="99" t="s">
        <v>25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61"/>
    </row>
    <row r="49" spans="1:26" ht="12.75" customHeight="1">
      <c r="A49" s="61"/>
      <c r="B49" s="99" t="s">
        <v>26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9"/>
      <c r="Z49" s="61"/>
    </row>
    <row r="50" spans="1:26" ht="6" customHeight="1">
      <c r="A50" s="61"/>
      <c r="B50" s="99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9"/>
      <c r="Z50" s="61"/>
    </row>
    <row r="51" spans="1:26" ht="12.75" customHeight="1">
      <c r="A51" s="61"/>
      <c r="B51" s="135" t="s">
        <v>20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99"/>
      <c r="Y51" s="99"/>
      <c r="Z51" s="61"/>
    </row>
    <row r="52" spans="1:26" ht="6" customHeight="1">
      <c r="A52" s="61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61"/>
    </row>
    <row r="53" spans="1:26" ht="12.75" customHeight="1">
      <c r="A53" s="61"/>
      <c r="B53" s="99" t="s">
        <v>22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61"/>
    </row>
    <row r="54" spans="1:26" ht="6" customHeight="1">
      <c r="A54" s="6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61"/>
    </row>
    <row r="55" spans="1:26" ht="12.75" customHeight="1">
      <c r="A55" s="61"/>
      <c r="B55" s="99" t="s">
        <v>21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61"/>
    </row>
    <row r="56" spans="1:2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</sheetData>
  <mergeCells count="41">
    <mergeCell ref="B3:Y3"/>
    <mergeCell ref="B4:Y5"/>
    <mergeCell ref="B6:Y6"/>
    <mergeCell ref="F11:G11"/>
    <mergeCell ref="H11:J11"/>
    <mergeCell ref="H7:J7"/>
    <mergeCell ref="H8:J8"/>
    <mergeCell ref="F7:G7"/>
    <mergeCell ref="F9:G9"/>
    <mergeCell ref="H9:J9"/>
    <mergeCell ref="H10:J10"/>
    <mergeCell ref="W17:W18"/>
    <mergeCell ref="X17:X18"/>
    <mergeCell ref="C14:J14"/>
    <mergeCell ref="C16:F16"/>
    <mergeCell ref="K16:N16"/>
    <mergeCell ref="O16:R16"/>
    <mergeCell ref="H12:J12"/>
    <mergeCell ref="G34:J34"/>
    <mergeCell ref="K34:N34"/>
    <mergeCell ref="O34:R34"/>
    <mergeCell ref="F25:G25"/>
    <mergeCell ref="F27:G27"/>
    <mergeCell ref="F29:G29"/>
    <mergeCell ref="C34:F34"/>
    <mergeCell ref="C32:J32"/>
    <mergeCell ref="H25:J25"/>
    <mergeCell ref="H26:J26"/>
    <mergeCell ref="H27:J27"/>
    <mergeCell ref="H28:J28"/>
    <mergeCell ref="H29:J29"/>
    <mergeCell ref="H30:J30"/>
    <mergeCell ref="G16:J16"/>
    <mergeCell ref="B24:Y24"/>
    <mergeCell ref="B46:Y46"/>
    <mergeCell ref="B51:W51"/>
    <mergeCell ref="W35:W36"/>
    <mergeCell ref="X35:X36"/>
    <mergeCell ref="B42:Y42"/>
    <mergeCell ref="B43:Y43"/>
    <mergeCell ref="B44:Y44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Draw - Year 7</vt:lpstr>
      <vt:lpstr>Draw - Year 8</vt:lpstr>
      <vt:lpstr>Draw - Inters</vt:lpstr>
      <vt:lpstr>Draw - Seniors</vt:lpstr>
      <vt:lpstr>'Draw - Inters'!Print_Area</vt:lpstr>
      <vt:lpstr>'Draw - Seniors'!Print_Area</vt:lpstr>
      <vt:lpstr>'Draw - Year 7'!Print_Area</vt:lpstr>
      <vt:lpstr>'Draw - Year 8'!Print_Area</vt:lpstr>
    </vt:vector>
  </TitlesOfParts>
  <Company>VSSSA - Southern Zone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Zwar</dc:creator>
  <cp:lastModifiedBy>08713803</cp:lastModifiedBy>
  <cp:lastPrinted>2011-07-22T06:54:41Z</cp:lastPrinted>
  <dcterms:created xsi:type="dcterms:W3CDTF">2001-05-21T08:02:00Z</dcterms:created>
  <dcterms:modified xsi:type="dcterms:W3CDTF">2011-08-22T00:54:03Z</dcterms:modified>
</cp:coreProperties>
</file>