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3060" yWindow="285" windowWidth="12840" windowHeight="5460" activeTab="0"/>
  </bookViews>
  <sheets>
    <sheet name="Enter Teams &amp; Draw" sheetId="1" r:id="rId1"/>
    <sheet name="Seniors" sheetId="2" r:id="rId2"/>
    <sheet name="Inters" sheetId="3" r:id="rId3"/>
    <sheet name="Year 8" sheetId="4" r:id="rId4"/>
    <sheet name="Year 7" sheetId="5" r:id="rId5"/>
  </sheets>
  <definedNames>
    <definedName name="_xlnm.Print_Area" localSheetId="0">'Enter Teams &amp; Draw'!$D$2:$V$95</definedName>
    <definedName name="_xlnm.Print_Area" localSheetId="2">'Inters'!$B$2:$R$51</definedName>
    <definedName name="_xlnm.Print_Area" localSheetId="1">'Seniors'!$B$2:$R$51</definedName>
    <definedName name="_xlnm.Print_Area" localSheetId="4">'Year 7'!$B$2:$R$51</definedName>
    <definedName name="_xlnm.Print_Area" localSheetId="3">'Year 8'!$B$2:$R$51</definedName>
  </definedNames>
  <calcPr fullCalcOnLoad="1"/>
</workbook>
</file>

<file path=xl/sharedStrings.xml><?xml version="1.0" encoding="utf-8"?>
<sst xmlns="http://schemas.openxmlformats.org/spreadsheetml/2006/main" count="1198" uniqueCount="155">
  <si>
    <t>Start</t>
  </si>
  <si>
    <t>Finish</t>
  </si>
  <si>
    <t>No. 1's</t>
  </si>
  <si>
    <t>No. 2's</t>
  </si>
  <si>
    <t>No. 3's</t>
  </si>
  <si>
    <t>No. 4's</t>
  </si>
  <si>
    <t>Doubles 1</t>
  </si>
  <si>
    <t>Doubles 2</t>
  </si>
  <si>
    <t>Court 1</t>
  </si>
  <si>
    <t>Court 2</t>
  </si>
  <si>
    <t>Court 3</t>
  </si>
  <si>
    <t>Court 4</t>
  </si>
  <si>
    <t>Court 5</t>
  </si>
  <si>
    <t>Court 6</t>
  </si>
  <si>
    <t>Court 7</t>
  </si>
  <si>
    <t>Court 8</t>
  </si>
  <si>
    <t>Court 9</t>
  </si>
  <si>
    <t>Court 10</t>
  </si>
  <si>
    <t>Court 11</t>
  </si>
  <si>
    <t>Court 12</t>
  </si>
  <si>
    <t>Court 14</t>
  </si>
  <si>
    <t>Court 15</t>
  </si>
  <si>
    <t>Court 16</t>
  </si>
  <si>
    <t>YEAR 8 GIRLS</t>
  </si>
  <si>
    <t>YEAR 7 GIRLS</t>
  </si>
  <si>
    <t>YEAR 8 BOYS</t>
  </si>
  <si>
    <t>YEAR 7 BOYS</t>
  </si>
  <si>
    <t>INTER GIRLS</t>
  </si>
  <si>
    <t>INTER BOYS</t>
  </si>
  <si>
    <t>Court 13</t>
  </si>
  <si>
    <t>Court 17</t>
  </si>
  <si>
    <t>Court 18</t>
  </si>
  <si>
    <t>Court 19</t>
  </si>
  <si>
    <t>Court 20</t>
  </si>
  <si>
    <t>Court 21</t>
  </si>
  <si>
    <t>Court 22</t>
  </si>
  <si>
    <t>Court 23</t>
  </si>
  <si>
    <t>Court 24</t>
  </si>
  <si>
    <t>v</t>
  </si>
  <si>
    <t>SENIOR BOYS</t>
  </si>
  <si>
    <t>SENIOR GIRLS</t>
  </si>
  <si>
    <t>-</t>
  </si>
  <si>
    <t>vs</t>
  </si>
  <si>
    <t>Draw</t>
  </si>
  <si>
    <t>Win</t>
  </si>
  <si>
    <t>Set</t>
  </si>
  <si>
    <t>Pts</t>
  </si>
  <si>
    <t>Place</t>
  </si>
  <si>
    <t>Loss</t>
  </si>
  <si>
    <t>For</t>
  </si>
  <si>
    <t>WESTALL</t>
  </si>
  <si>
    <t xml:space="preserve"> </t>
  </si>
  <si>
    <t>CHANDLER</t>
  </si>
  <si>
    <t>The Champion teams will be decided on matches won.</t>
  </si>
  <si>
    <t xml:space="preserve">If two teams have won an equal number of matches, then the team that won the head-to-head match </t>
  </si>
  <si>
    <t>between the two tied teams will be declared the winner.</t>
  </si>
  <si>
    <t>BAIRNSDALE</t>
  </si>
  <si>
    <t>BENTLEIGH</t>
  </si>
  <si>
    <t>BERWICK</t>
  </si>
  <si>
    <t>BRIGHTON</t>
  </si>
  <si>
    <t>CANN RIVER</t>
  </si>
  <si>
    <t>CARWATHA</t>
  </si>
  <si>
    <t>CHELTENHAM</t>
  </si>
  <si>
    <t>CLEELAND</t>
  </si>
  <si>
    <t>COOMOORA</t>
  </si>
  <si>
    <t>CRANBOURNE</t>
  </si>
  <si>
    <t>DANDENONG</t>
  </si>
  <si>
    <t>DOVETON</t>
  </si>
  <si>
    <t>DROMANA</t>
  </si>
  <si>
    <t>DROUIN</t>
  </si>
  <si>
    <t>ENDEAVOUR HILLS</t>
  </si>
  <si>
    <t>FOUNTAIN GATE</t>
  </si>
  <si>
    <t>FRANKSTON</t>
  </si>
  <si>
    <t>GLENEAGLES</t>
  </si>
  <si>
    <t>HALLAM</t>
  </si>
  <si>
    <t>HAMPTON PARK</t>
  </si>
  <si>
    <t>HEATHERHILL</t>
  </si>
  <si>
    <t>KAMBRYA</t>
  </si>
  <si>
    <t>KARINGAL PARK</t>
  </si>
  <si>
    <t>KOOWEERUP</t>
  </si>
  <si>
    <t>KORUMBURRA</t>
  </si>
  <si>
    <t>KURNAI</t>
  </si>
  <si>
    <t>LAKES ENTRANCE</t>
  </si>
  <si>
    <t>LANGWARRIN</t>
  </si>
  <si>
    <t>LEONGATHA</t>
  </si>
  <si>
    <t>LOWANNA</t>
  </si>
  <si>
    <t>LYNDALE</t>
  </si>
  <si>
    <t>LYNDHURST</t>
  </si>
  <si>
    <t>MAFFRA</t>
  </si>
  <si>
    <t>MALLACOOTA</t>
  </si>
  <si>
    <t>MCKINNON</t>
  </si>
  <si>
    <t>MENTONE</t>
  </si>
  <si>
    <t>MIRBOO NORTH</t>
  </si>
  <si>
    <t>MONASH</t>
  </si>
  <si>
    <t>MONTEREY</t>
  </si>
  <si>
    <t>MORDIALLOC</t>
  </si>
  <si>
    <t>MORNINGTON</t>
  </si>
  <si>
    <t>MT ELIZA</t>
  </si>
  <si>
    <t>MT ERIN</t>
  </si>
  <si>
    <t>NARRE WARREN S</t>
  </si>
  <si>
    <t>NEERIM DISTRICT</t>
  </si>
  <si>
    <t>NOBLE PARK</t>
  </si>
  <si>
    <t>ORBOST</t>
  </si>
  <si>
    <t>PAKENHAM</t>
  </si>
  <si>
    <t>PARKDALE</t>
  </si>
  <si>
    <t>PATTERSON RIVER</t>
  </si>
  <si>
    <t>ROSEBUD</t>
  </si>
  <si>
    <t>SALE</t>
  </si>
  <si>
    <t>SANDRINGHAM</t>
  </si>
  <si>
    <t>SOUTH GIPPSLAND</t>
  </si>
  <si>
    <t>SOUTH OAKLEIGH</t>
  </si>
  <si>
    <t>SPRINGVALE</t>
  </si>
  <si>
    <t>SWIFTS CREEK</t>
  </si>
  <si>
    <t>TRAFALGAR</t>
  </si>
  <si>
    <t>TRARALGON</t>
  </si>
  <si>
    <t>WARRAGUL</t>
  </si>
  <si>
    <t>WESTERN PORT</t>
  </si>
  <si>
    <t>WONTHAGGI</t>
  </si>
  <si>
    <t>YARRAM</t>
  </si>
  <si>
    <t>10:00 - 11:00</t>
  </si>
  <si>
    <t>11:00 - 12:00</t>
  </si>
  <si>
    <t>1:00 - 2:00</t>
  </si>
  <si>
    <t>Courts 17 &amp; 18</t>
  </si>
  <si>
    <t>Courts 19 &amp; 20</t>
  </si>
  <si>
    <t>Courts 21 &amp; 22</t>
  </si>
  <si>
    <t>Courts 23 &amp; 24</t>
  </si>
  <si>
    <t>Courts 9 &amp; 10</t>
  </si>
  <si>
    <t>Courts 11 &amp; 12</t>
  </si>
  <si>
    <t>12:00 - 1:00</t>
  </si>
  <si>
    <t>Courts 13 &amp; 14</t>
  </si>
  <si>
    <t>Courts 15 &amp; 16</t>
  </si>
  <si>
    <t>INTERMEDIATE GIRLS</t>
  </si>
  <si>
    <t>INTERMEDIATE BOYS</t>
  </si>
  <si>
    <t>Courts 1 &amp; 2</t>
  </si>
  <si>
    <t>Courts 3 &amp; 4</t>
  </si>
  <si>
    <t>Courts 5 &amp; 6</t>
  </si>
  <si>
    <t>Courts 7 &amp; 8</t>
  </si>
  <si>
    <t>ENTER THE YEAR</t>
  </si>
  <si>
    <t>V V V V V</t>
  </si>
  <si>
    <t>SENIOR TENNIS</t>
  </si>
  <si>
    <t>INTERMEDIATE TENNIS</t>
  </si>
  <si>
    <t>YEAR 8 TENNIS</t>
  </si>
  <si>
    <t>YEAR 7 TENNIS</t>
  </si>
  <si>
    <t>Wonthaggi SC</t>
  </si>
  <si>
    <t>Lavalla CC</t>
  </si>
  <si>
    <t>Lowanna C</t>
  </si>
  <si>
    <t>Nagle C</t>
  </si>
  <si>
    <t>Trafalgar HS</t>
  </si>
  <si>
    <t>Mirboo North SC</t>
  </si>
  <si>
    <t>Catholic College Sale</t>
  </si>
  <si>
    <t>Leongatha SC</t>
  </si>
  <si>
    <t>Warragul RC</t>
  </si>
  <si>
    <t>Drouin SC</t>
  </si>
  <si>
    <t>TRARALGON MONDAY MAY 9TH</t>
  </si>
  <si>
    <t>SCHOOL SPORT VICTORIA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</si>
</sst>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_-;\-* #,##0_-;_-* &quot;-&quot;??_-;_-@_-"/>
    <numFmt numFmtId="179" formatCode="0.0"/>
  </numFmts>
  <fonts count="67">
    <font>
      <sz val="10"/>
      <name val="Arial"/>
      <family val="0"/>
    </font>
    <font>
      <b/>
      <sz val="10"/>
      <name val="Arial"/>
      <family val="2"/>
    </font>
    <font>
      <b/>
      <sz val="36"/>
      <color indexed="18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color indexed="49"/>
      <name val="Arial"/>
      <family val="0"/>
    </font>
    <font>
      <b/>
      <sz val="2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u val="single"/>
      <sz val="15"/>
      <name val="Geneva"/>
      <family val="0"/>
    </font>
    <font>
      <sz val="8"/>
      <name val="New York"/>
      <family val="0"/>
    </font>
    <font>
      <sz val="10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name val="New York"/>
      <family val="0"/>
    </font>
    <font>
      <sz val="12"/>
      <name val="Arial"/>
      <family val="2"/>
    </font>
    <font>
      <b/>
      <sz val="18"/>
      <name val="Arial"/>
      <family val="2"/>
    </font>
    <font>
      <sz val="14"/>
      <color indexed="49"/>
      <name val="Arial"/>
      <family val="0"/>
    </font>
    <font>
      <b/>
      <sz val="10"/>
      <color indexed="49"/>
      <name val="Arial"/>
      <family val="0"/>
    </font>
    <font>
      <b/>
      <sz val="22"/>
      <name val="Arial"/>
      <family val="2"/>
    </font>
    <font>
      <b/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0" fontId="0" fillId="0" borderId="0" xfId="0" applyNumberFormat="1" applyFill="1" applyAlignment="1">
      <alignment horizontal="center"/>
    </xf>
    <xf numFmtId="20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18" fontId="1" fillId="0" borderId="0" xfId="0" applyNumberFormat="1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2" xfId="0" applyFont="1" applyFill="1" applyBorder="1" applyAlignment="1" applyProtection="1">
      <alignment horizontal="center"/>
      <protection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8" fontId="0" fillId="0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78" fontId="22" fillId="0" borderId="28" xfId="42" applyNumberFormat="1" applyFont="1" applyBorder="1" applyAlignment="1" applyProtection="1">
      <alignment horizontal="center" vertical="center" wrapText="1"/>
      <protection/>
    </xf>
    <xf numFmtId="178" fontId="22" fillId="0" borderId="29" xfId="42" applyNumberFormat="1" applyFont="1" applyBorder="1" applyAlignment="1" applyProtection="1">
      <alignment horizontal="center" vertical="center" wrapText="1"/>
      <protection/>
    </xf>
    <xf numFmtId="178" fontId="22" fillId="0" borderId="30" xfId="42" applyNumberFormat="1" applyFont="1" applyBorder="1" applyAlignment="1" applyProtection="1">
      <alignment horizontal="center" vertical="center" wrapText="1"/>
      <protection/>
    </xf>
    <xf numFmtId="0" fontId="22" fillId="0" borderId="0" xfId="0" applyNumberFormat="1" applyFont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10" fillId="33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12" fillId="33" borderId="0" xfId="0" applyFont="1" applyFill="1" applyAlignment="1" applyProtection="1">
      <alignment horizontal="center" vertical="top"/>
      <protection/>
    </xf>
    <xf numFmtId="0" fontId="1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13" fillId="0" borderId="32" xfId="0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horizontal="justify"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1" fillId="0" borderId="33" xfId="0" applyFont="1" applyBorder="1" applyAlignment="1" applyProtection="1">
      <alignment horizontal="center" vertical="center" wrapText="1"/>
      <protection/>
    </xf>
    <xf numFmtId="0" fontId="21" fillId="0" borderId="34" xfId="0" applyFont="1" applyBorder="1" applyAlignment="1" applyProtection="1">
      <alignment horizontal="center" vertical="center" wrapText="1"/>
      <protection/>
    </xf>
    <xf numFmtId="0" fontId="21" fillId="0" borderId="35" xfId="0" applyFont="1" applyBorder="1" applyAlignment="1" applyProtection="1">
      <alignment horizontal="center" vertical="center" wrapText="1"/>
      <protection/>
    </xf>
    <xf numFmtId="0" fontId="21" fillId="0" borderId="36" xfId="0" applyFont="1" applyBorder="1" applyAlignment="1" applyProtection="1">
      <alignment horizontal="center" vertical="center" wrapText="1"/>
      <protection/>
    </xf>
    <xf numFmtId="0" fontId="21" fillId="0" borderId="37" xfId="0" applyFont="1" applyBorder="1" applyAlignment="1" applyProtection="1">
      <alignment horizontal="center" vertical="center" wrapText="1"/>
      <protection/>
    </xf>
    <xf numFmtId="0" fontId="21" fillId="0" borderId="38" xfId="0" applyFont="1" applyBorder="1" applyAlignment="1" applyProtection="1">
      <alignment horizontal="center" vertical="center" wrapText="1"/>
      <protection/>
    </xf>
    <xf numFmtId="0" fontId="21" fillId="0" borderId="39" xfId="0" applyFont="1" applyBorder="1" applyAlignment="1" applyProtection="1">
      <alignment horizontal="center" vertical="center" wrapText="1"/>
      <protection/>
    </xf>
    <xf numFmtId="0" fontId="21" fillId="0" borderId="40" xfId="0" applyFont="1" applyBorder="1" applyAlignment="1" applyProtection="1">
      <alignment horizontal="center" vertical="center" wrapText="1"/>
      <protection/>
    </xf>
    <xf numFmtId="49" fontId="0" fillId="34" borderId="28" xfId="0" applyNumberFormat="1" applyFill="1" applyBorder="1" applyAlignment="1" applyProtection="1" quotePrefix="1">
      <alignment/>
      <protection/>
    </xf>
    <xf numFmtId="49" fontId="0" fillId="34" borderId="41" xfId="0" applyNumberFormat="1" applyFill="1" applyBorder="1" applyAlignment="1" applyProtection="1" quotePrefix="1">
      <alignment/>
      <protection/>
    </xf>
    <xf numFmtId="0" fontId="1" fillId="0" borderId="42" xfId="0" applyFont="1" applyBorder="1" applyAlignment="1" applyProtection="1">
      <alignment horizontal="left" vertical="center" wrapText="1"/>
      <protection/>
    </xf>
    <xf numFmtId="0" fontId="22" fillId="35" borderId="28" xfId="0" applyFont="1" applyFill="1" applyBorder="1" applyAlignment="1" applyProtection="1">
      <alignment horizontal="center" vertical="center" wrapText="1"/>
      <protection/>
    </xf>
    <xf numFmtId="178" fontId="22" fillId="35" borderId="43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0" applyFont="1" applyBorder="1" applyAlignment="1" applyProtection="1">
      <alignment horizontal="center" vertical="center" wrapText="1"/>
      <protection/>
    </xf>
    <xf numFmtId="178" fontId="0" fillId="0" borderId="43" xfId="42" applyNumberFormat="1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178" fontId="22" fillId="0" borderId="43" xfId="42" applyNumberFormat="1" applyFont="1" applyBorder="1" applyAlignment="1" applyProtection="1">
      <alignment horizontal="center" vertical="center" wrapText="1"/>
      <protection/>
    </xf>
    <xf numFmtId="178" fontId="22" fillId="0" borderId="44" xfId="42" applyNumberFormat="1" applyFont="1" applyBorder="1" applyAlignment="1" applyProtection="1">
      <alignment horizontal="center" vertical="center" wrapText="1"/>
      <protection/>
    </xf>
    <xf numFmtId="178" fontId="22" fillId="0" borderId="45" xfId="42" applyNumberFormat="1" applyFont="1" applyBorder="1" applyAlignment="1" applyProtection="1">
      <alignment horizontal="center" vertical="center" wrapText="1"/>
      <protection/>
    </xf>
    <xf numFmtId="0" fontId="22" fillId="0" borderId="42" xfId="0" applyFont="1" applyBorder="1" applyAlignment="1" applyProtection="1">
      <alignment horizontal="center" vertical="center" wrapText="1"/>
      <protection/>
    </xf>
    <xf numFmtId="49" fontId="20" fillId="34" borderId="29" xfId="0" applyNumberFormat="1" applyFont="1" applyFill="1" applyBorder="1" applyAlignment="1" applyProtection="1">
      <alignment horizontal="center"/>
      <protection/>
    </xf>
    <xf numFmtId="49" fontId="20" fillId="34" borderId="46" xfId="0" applyNumberFormat="1" applyFont="1" applyFill="1" applyBorder="1" applyAlignment="1" applyProtection="1">
      <alignment horizontal="center"/>
      <protection/>
    </xf>
    <xf numFmtId="179" fontId="0" fillId="36" borderId="28" xfId="0" applyNumberFormat="1" applyFill="1" applyBorder="1" applyAlignment="1" applyProtection="1">
      <alignment horizontal="center"/>
      <protection/>
    </xf>
    <xf numFmtId="179" fontId="0" fillId="36" borderId="44" xfId="0" applyNumberFormat="1" applyFill="1" applyBorder="1" applyAlignment="1" applyProtection="1">
      <alignment horizontal="center"/>
      <protection/>
    </xf>
    <xf numFmtId="179" fontId="0" fillId="36" borderId="41" xfId="0" applyNumberFormat="1" applyFill="1" applyBorder="1" applyAlignment="1" applyProtection="1">
      <alignment horizontal="center"/>
      <protection/>
    </xf>
    <xf numFmtId="0" fontId="1" fillId="0" borderId="47" xfId="0" applyFont="1" applyBorder="1" applyAlignment="1" applyProtection="1">
      <alignment horizontal="left" vertical="center" wrapText="1"/>
      <protection/>
    </xf>
    <xf numFmtId="0" fontId="22" fillId="0" borderId="48" xfId="0" applyFont="1" applyBorder="1" applyAlignment="1" applyProtection="1" quotePrefix="1">
      <alignment horizontal="center" vertical="center" wrapText="1"/>
      <protection/>
    </xf>
    <xf numFmtId="178" fontId="22" fillId="0" borderId="27" xfId="42" applyNumberFormat="1" applyFont="1" applyBorder="1" applyAlignment="1" applyProtection="1" quotePrefix="1">
      <alignment horizontal="center" vertical="center" wrapText="1"/>
      <protection/>
    </xf>
    <xf numFmtId="178" fontId="22" fillId="0" borderId="27" xfId="42" applyNumberFormat="1" applyFont="1" applyBorder="1" applyAlignment="1" applyProtection="1">
      <alignment horizontal="center" vertical="center" wrapText="1"/>
      <protection/>
    </xf>
    <xf numFmtId="0" fontId="22" fillId="35" borderId="29" xfId="0" applyFont="1" applyFill="1" applyBorder="1" applyAlignment="1" applyProtection="1">
      <alignment horizontal="center" vertical="center" wrapText="1"/>
      <protection/>
    </xf>
    <xf numFmtId="178" fontId="22" fillId="35" borderId="27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178" fontId="22" fillId="0" borderId="49" xfId="42" applyNumberFormat="1" applyFont="1" applyBorder="1" applyAlignment="1" applyProtection="1">
      <alignment horizontal="center" vertical="center" wrapText="1"/>
      <protection/>
    </xf>
    <xf numFmtId="178" fontId="22" fillId="0" borderId="50" xfId="42" applyNumberFormat="1" applyFont="1" applyBorder="1" applyAlignment="1" applyProtection="1">
      <alignment horizontal="center" vertical="center" wrapText="1"/>
      <protection/>
    </xf>
    <xf numFmtId="0" fontId="22" fillId="0" borderId="51" xfId="0" applyFont="1" applyBorder="1" applyAlignment="1" applyProtection="1">
      <alignment horizontal="center" vertical="center" wrapText="1"/>
      <protection/>
    </xf>
    <xf numFmtId="179" fontId="0" fillId="36" borderId="29" xfId="0" applyNumberFormat="1" applyFill="1" applyBorder="1" applyAlignment="1" applyProtection="1">
      <alignment horizontal="center"/>
      <protection/>
    </xf>
    <xf numFmtId="179" fontId="0" fillId="36" borderId="49" xfId="0" applyNumberFormat="1" applyFill="1" applyBorder="1" applyAlignment="1" applyProtection="1">
      <alignment horizontal="center"/>
      <protection/>
    </xf>
    <xf numFmtId="179" fontId="0" fillId="36" borderId="46" xfId="0" applyNumberFormat="1" applyFill="1" applyBorder="1" applyAlignment="1" applyProtection="1">
      <alignment horizontal="center"/>
      <protection/>
    </xf>
    <xf numFmtId="0" fontId="22" fillId="35" borderId="48" xfId="0" applyFont="1" applyFill="1" applyBorder="1" applyAlignment="1" applyProtection="1">
      <alignment horizontal="center" vertical="center" wrapText="1"/>
      <protection/>
    </xf>
    <xf numFmtId="49" fontId="0" fillId="34" borderId="29" xfId="0" applyNumberFormat="1" applyFill="1" applyBorder="1" applyAlignment="1" applyProtection="1">
      <alignment horizontal="center"/>
      <protection/>
    </xf>
    <xf numFmtId="49" fontId="0" fillId="34" borderId="46" xfId="0" applyNumberFormat="1" applyFill="1" applyBorder="1" applyAlignment="1" applyProtection="1">
      <alignment horizontal="center"/>
      <protection/>
    </xf>
    <xf numFmtId="0" fontId="1" fillId="0" borderId="52" xfId="0" applyFont="1" applyBorder="1" applyAlignment="1" applyProtection="1">
      <alignment horizontal="left" vertical="center" wrapText="1"/>
      <protection/>
    </xf>
    <xf numFmtId="0" fontId="22" fillId="0" borderId="30" xfId="0" applyFont="1" applyBorder="1" applyAlignment="1" applyProtection="1" quotePrefix="1">
      <alignment horizontal="center" vertical="center" wrapText="1"/>
      <protection/>
    </xf>
    <xf numFmtId="178" fontId="22" fillId="0" borderId="53" xfId="42" applyNumberFormat="1" applyFont="1" applyBorder="1" applyAlignment="1" applyProtection="1" quotePrefix="1">
      <alignment horizontal="center" vertical="center" wrapText="1"/>
      <protection/>
    </xf>
    <xf numFmtId="178" fontId="22" fillId="0" borderId="53" xfId="42" applyNumberFormat="1" applyFont="1" applyBorder="1" applyAlignment="1" applyProtection="1">
      <alignment horizontal="center" vertical="center" wrapText="1"/>
      <protection/>
    </xf>
    <xf numFmtId="178" fontId="22" fillId="0" borderId="38" xfId="42" applyNumberFormat="1" applyFont="1" applyBorder="1" applyAlignment="1" applyProtection="1">
      <alignment horizontal="center" vertical="center" wrapText="1"/>
      <protection/>
    </xf>
    <xf numFmtId="0" fontId="22" fillId="35" borderId="38" xfId="0" applyFont="1" applyFill="1" applyBorder="1" applyAlignment="1" applyProtection="1">
      <alignment horizontal="center" vertical="center" wrapText="1"/>
      <protection/>
    </xf>
    <xf numFmtId="178" fontId="22" fillId="0" borderId="54" xfId="42" applyNumberFormat="1" applyFont="1" applyBorder="1" applyAlignment="1" applyProtection="1">
      <alignment horizontal="center" vertical="center" wrapText="1"/>
      <protection/>
    </xf>
    <xf numFmtId="178" fontId="22" fillId="0" borderId="55" xfId="42" applyNumberFormat="1" applyFont="1" applyBorder="1" applyAlignment="1" applyProtection="1">
      <alignment horizontal="center" vertical="center" wrapText="1"/>
      <protection/>
    </xf>
    <xf numFmtId="0" fontId="22" fillId="0" borderId="40" xfId="0" applyFont="1" applyBorder="1" applyAlignment="1" applyProtection="1">
      <alignment horizontal="center" vertical="center" wrapText="1"/>
      <protection/>
    </xf>
    <xf numFmtId="49" fontId="0" fillId="34" borderId="30" xfId="0" applyNumberFormat="1" applyFill="1" applyBorder="1" applyAlignment="1" applyProtection="1" quotePrefix="1">
      <alignment/>
      <protection/>
    </xf>
    <xf numFmtId="49" fontId="0" fillId="34" borderId="56" xfId="0" applyNumberFormat="1" applyFill="1" applyBorder="1" applyAlignment="1" applyProtection="1" quotePrefix="1">
      <alignment/>
      <protection/>
    </xf>
    <xf numFmtId="179" fontId="0" fillId="36" borderId="30" xfId="0" applyNumberFormat="1" applyFill="1" applyBorder="1" applyAlignment="1" applyProtection="1">
      <alignment horizontal="center"/>
      <protection/>
    </xf>
    <xf numFmtId="179" fontId="0" fillId="36" borderId="54" xfId="0" applyNumberFormat="1" applyFill="1" applyBorder="1" applyAlignment="1" applyProtection="1">
      <alignment horizontal="center"/>
      <protection/>
    </xf>
    <xf numFmtId="179" fontId="0" fillId="36" borderId="56" xfId="0" applyNumberFormat="1" applyFill="1" applyBorder="1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1" fillId="0" borderId="0" xfId="0" applyFont="1" applyBorder="1" applyAlignment="1" applyProtection="1">
      <alignment vertical="top" wrapText="1"/>
      <protection/>
    </xf>
    <xf numFmtId="0" fontId="22" fillId="0" borderId="0" xfId="0" applyFont="1" applyBorder="1" applyAlignment="1" applyProtection="1" quotePrefix="1">
      <alignment horizontal="center" vertical="center" wrapText="1"/>
      <protection/>
    </xf>
    <xf numFmtId="0" fontId="22" fillId="0" borderId="0" xfId="0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 quotePrefix="1">
      <alignment/>
      <protection/>
    </xf>
    <xf numFmtId="49" fontId="0" fillId="34" borderId="0" xfId="0" applyNumberFormat="1" applyFill="1" applyBorder="1" applyAlignment="1" applyProtection="1" quotePrefix="1">
      <alignment/>
      <protection/>
    </xf>
    <xf numFmtId="179" fontId="0" fillId="36" borderId="0" xfId="0" applyNumberFormat="1" applyFill="1" applyBorder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9" fillId="33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18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8" fontId="0" fillId="0" borderId="0" xfId="0" applyNumberFormat="1" applyFill="1" applyAlignment="1">
      <alignment/>
    </xf>
    <xf numFmtId="18" fontId="8" fillId="0" borderId="0" xfId="0" applyNumberFormat="1" applyFont="1" applyFill="1" applyAlignment="1">
      <alignment/>
    </xf>
    <xf numFmtId="18" fontId="8" fillId="0" borderId="0" xfId="0" applyNumberFormat="1" applyFont="1" applyFill="1" applyAlignment="1">
      <alignment horizontal="center"/>
    </xf>
    <xf numFmtId="0" fontId="1" fillId="0" borderId="42" xfId="0" applyFont="1" applyBorder="1" applyAlignment="1" applyProtection="1">
      <alignment horizontal="left" vertical="center" shrinkToFit="1"/>
      <protection/>
    </xf>
    <xf numFmtId="0" fontId="1" fillId="0" borderId="47" xfId="0" applyFont="1" applyBorder="1" applyAlignment="1" applyProtection="1">
      <alignment horizontal="left" vertical="center" shrinkToFit="1"/>
      <protection/>
    </xf>
    <xf numFmtId="0" fontId="1" fillId="0" borderId="52" xfId="0" applyFont="1" applyBorder="1" applyAlignment="1" applyProtection="1">
      <alignment horizontal="left" vertical="center" shrinkToFit="1"/>
      <protection/>
    </xf>
    <xf numFmtId="0" fontId="24" fillId="34" borderId="57" xfId="0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9" fillId="33" borderId="0" xfId="0" applyFont="1" applyFill="1" applyAlignment="1">
      <alignment horizontal="center"/>
    </xf>
    <xf numFmtId="20" fontId="9" fillId="33" borderId="0" xfId="0" applyNumberFormat="1" applyFont="1" applyFill="1" applyAlignment="1">
      <alignment horizontal="center"/>
    </xf>
    <xf numFmtId="0" fontId="26" fillId="33" borderId="0" xfId="0" applyFont="1" applyFill="1" applyAlignment="1">
      <alignment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58" xfId="0" applyFont="1" applyBorder="1" applyAlignment="1" applyProtection="1">
      <alignment vertical="center"/>
      <protection/>
    </xf>
    <xf numFmtId="0" fontId="1" fillId="0" borderId="42" xfId="0" applyFont="1" applyFill="1" applyBorder="1" applyAlignment="1" applyProtection="1">
      <alignment horizontal="left" vertical="center" shrinkToFit="1"/>
      <protection/>
    </xf>
    <xf numFmtId="0" fontId="1" fillId="0" borderId="47" xfId="0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178" fontId="22" fillId="0" borderId="59" xfId="42" applyNumberFormat="1" applyFont="1" applyBorder="1" applyAlignment="1" applyProtection="1">
      <alignment horizontal="center" vertical="center" wrapText="1"/>
      <protection/>
    </xf>
    <xf numFmtId="178" fontId="22" fillId="0" borderId="46" xfId="42" applyNumberFormat="1" applyFont="1" applyBorder="1" applyAlignment="1" applyProtection="1">
      <alignment horizontal="center" vertical="center" wrapText="1"/>
      <protection/>
    </xf>
    <xf numFmtId="178" fontId="22" fillId="0" borderId="56" xfId="42" applyNumberFormat="1" applyFont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/>
      <protection locked="0"/>
    </xf>
    <xf numFmtId="0" fontId="29" fillId="0" borderId="16" xfId="0" applyFont="1" applyFill="1" applyBorder="1" applyAlignment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>
      <alignment horizontal="center" vertical="center" wrapText="1"/>
    </xf>
    <xf numFmtId="0" fontId="6" fillId="0" borderId="60" xfId="0" applyFont="1" applyFill="1" applyBorder="1" applyAlignment="1">
      <alignment horizontal="center"/>
    </xf>
    <xf numFmtId="0" fontId="6" fillId="0" borderId="61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5" fillId="0" borderId="65" xfId="0" applyFont="1" applyFill="1" applyBorder="1" applyAlignment="1">
      <alignment horizontal="center"/>
    </xf>
    <xf numFmtId="0" fontId="24" fillId="34" borderId="66" xfId="0" applyFont="1" applyFill="1" applyBorder="1" applyAlignment="1">
      <alignment horizontal="center" vertical="center" wrapText="1"/>
    </xf>
    <xf numFmtId="0" fontId="24" fillId="34" borderId="67" xfId="0" applyFont="1" applyFill="1" applyBorder="1" applyAlignment="1">
      <alignment horizontal="center" vertical="center" wrapText="1"/>
    </xf>
    <xf numFmtId="0" fontId="24" fillId="34" borderId="66" xfId="0" applyFont="1" applyFill="1" applyBorder="1" applyAlignment="1" applyProtection="1">
      <alignment horizontal="center" vertical="center" wrapText="1"/>
      <protection locked="0"/>
    </xf>
    <xf numFmtId="0" fontId="24" fillId="34" borderId="57" xfId="0" applyFont="1" applyFill="1" applyBorder="1" applyAlignment="1" applyProtection="1">
      <alignment horizontal="center" vertical="center" wrapText="1"/>
      <protection locked="0"/>
    </xf>
    <xf numFmtId="0" fontId="19" fillId="0" borderId="68" xfId="0" applyFont="1" applyBorder="1" applyAlignment="1" applyProtection="1">
      <alignment horizontal="center" vertical="center"/>
      <protection/>
    </xf>
    <xf numFmtId="0" fontId="19" fillId="0" borderId="69" xfId="0" applyFont="1" applyBorder="1" applyAlignment="1" applyProtection="1">
      <alignment horizontal="center" vertical="center"/>
      <protection/>
    </xf>
    <xf numFmtId="0" fontId="19" fillId="0" borderId="70" xfId="0" applyFont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left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 applyProtection="1">
      <alignment horizontal="center" vertical="center" wrapText="1"/>
      <protection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left" vertical="center" wrapText="1" indent="1"/>
      <protection/>
    </xf>
    <xf numFmtId="0" fontId="13" fillId="0" borderId="31" xfId="0" applyFont="1" applyBorder="1" applyAlignment="1" applyProtection="1">
      <alignment horizontal="justify" vertical="center" wrapText="1"/>
      <protection/>
    </xf>
    <xf numFmtId="0" fontId="13" fillId="0" borderId="71" xfId="0" applyFont="1" applyBorder="1" applyAlignment="1" applyProtection="1">
      <alignment horizontal="justify" vertical="center" wrapText="1"/>
      <protection/>
    </xf>
    <xf numFmtId="0" fontId="13" fillId="0" borderId="55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Fill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justify" vertical="center" wrapText="1"/>
      <protection/>
    </xf>
    <xf numFmtId="0" fontId="13" fillId="0" borderId="72" xfId="0" applyFont="1" applyBorder="1" applyAlignment="1" applyProtection="1">
      <alignment horizontal="justify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13" fillId="0" borderId="31" xfId="0" applyFont="1" applyFill="1" applyBorder="1" applyAlignment="1" applyProtection="1">
      <alignment horizontal="justify" vertical="center" wrapText="1"/>
      <protection/>
    </xf>
    <xf numFmtId="0" fontId="13" fillId="0" borderId="71" xfId="0" applyFont="1" applyFill="1" applyBorder="1" applyAlignment="1" applyProtection="1">
      <alignment horizontal="justify" vertical="center" wrapText="1"/>
      <protection/>
    </xf>
    <xf numFmtId="0" fontId="13" fillId="0" borderId="55" xfId="0" applyFont="1" applyBorder="1" applyAlignment="1" applyProtection="1">
      <alignment horizontal="left" vertical="center" wrapText="1" indent="1"/>
      <protection/>
    </xf>
    <xf numFmtId="0" fontId="13" fillId="0" borderId="32" xfId="0" applyFont="1" applyBorder="1" applyAlignment="1" applyProtection="1">
      <alignment horizontal="left" vertical="center" wrapText="1" indent="1"/>
      <protection/>
    </xf>
    <xf numFmtId="0" fontId="19" fillId="0" borderId="68" xfId="0" applyFont="1" applyBorder="1" applyAlignment="1" applyProtection="1">
      <alignment horizontal="center" vertical="center" wrapText="1"/>
      <protection/>
    </xf>
    <xf numFmtId="0" fontId="19" fillId="0" borderId="69" xfId="0" applyFont="1" applyBorder="1" applyAlignment="1" applyProtection="1">
      <alignment horizontal="center" vertical="center" wrapText="1"/>
      <protection/>
    </xf>
    <xf numFmtId="0" fontId="19" fillId="0" borderId="70" xfId="0" applyFont="1" applyBorder="1" applyAlignment="1" applyProtection="1">
      <alignment horizontal="center" vertical="center" wrapText="1"/>
      <protection/>
    </xf>
    <xf numFmtId="0" fontId="30" fillId="0" borderId="55" xfId="0" applyFont="1" applyBorder="1" applyAlignment="1" applyProtection="1">
      <alignment horizontal="left" vertical="center" wrapText="1" indent="1"/>
      <protection/>
    </xf>
    <xf numFmtId="0" fontId="30" fillId="0" borderId="32" xfId="0" applyFont="1" applyBorder="1" applyAlignment="1" applyProtection="1">
      <alignment horizontal="left" vertical="center" wrapText="1" indent="1"/>
      <protection/>
    </xf>
    <xf numFmtId="0" fontId="30" fillId="0" borderId="32" xfId="0" applyFont="1" applyBorder="1" applyAlignment="1" applyProtection="1">
      <alignment horizontal="justify" vertical="center" wrapText="1"/>
      <protection/>
    </xf>
    <xf numFmtId="0" fontId="30" fillId="0" borderId="72" xfId="0" applyFont="1" applyBorder="1" applyAlignment="1" applyProtection="1">
      <alignment horizontal="justify" vertical="center" wrapText="1"/>
      <protection/>
    </xf>
    <xf numFmtId="0" fontId="30" fillId="0" borderId="31" xfId="0" applyFont="1" applyBorder="1" applyAlignment="1" applyProtection="1">
      <alignment horizontal="justify" vertical="center" wrapText="1"/>
      <protection/>
    </xf>
    <xf numFmtId="0" fontId="30" fillId="0" borderId="71" xfId="0" applyFont="1" applyBorder="1" applyAlignment="1" applyProtection="1">
      <alignment horizontal="justify" vertical="center" wrapText="1"/>
      <protection/>
    </xf>
    <xf numFmtId="0" fontId="10" fillId="0" borderId="73" xfId="0" applyFont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/>
      <protection/>
    </xf>
    <xf numFmtId="0" fontId="13" fillId="0" borderId="45" xfId="0" applyFont="1" applyFill="1" applyBorder="1" applyAlignment="1" applyProtection="1">
      <alignment horizontal="left" vertical="center" wrapText="1" indent="1"/>
      <protection/>
    </xf>
    <xf numFmtId="0" fontId="13" fillId="0" borderId="31" xfId="0" applyFont="1" applyFill="1" applyBorder="1" applyAlignment="1" applyProtection="1">
      <alignment horizontal="left" vertical="center" wrapText="1" indent="1"/>
      <protection/>
    </xf>
    <xf numFmtId="0" fontId="19" fillId="0" borderId="68" xfId="0" applyFont="1" applyFill="1" applyBorder="1" applyAlignment="1" applyProtection="1">
      <alignment horizontal="center" vertical="center" shrinkToFit="1"/>
      <protection/>
    </xf>
    <xf numFmtId="0" fontId="19" fillId="0" borderId="69" xfId="0" applyFont="1" applyFill="1" applyBorder="1" applyAlignment="1" applyProtection="1">
      <alignment horizontal="center" vertical="center" shrinkToFit="1"/>
      <protection/>
    </xf>
    <xf numFmtId="0" fontId="19" fillId="0" borderId="70" xfId="0" applyFont="1" applyFill="1" applyBorder="1" applyAlignment="1" applyProtection="1">
      <alignment horizontal="center" vertical="center" shrinkToFit="1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58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1</xdr:row>
      <xdr:rowOff>76200</xdr:rowOff>
    </xdr:from>
    <xdr:to>
      <xdr:col>2</xdr:col>
      <xdr:colOff>57150</xdr:colOff>
      <xdr:row>4</xdr:row>
      <xdr:rowOff>85725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428625" y="619125"/>
          <a:ext cx="16478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152400</xdr:rowOff>
    </xdr:from>
    <xdr:to>
      <xdr:col>2</xdr:col>
      <xdr:colOff>66675</xdr:colOff>
      <xdr:row>4</xdr:row>
      <xdr:rowOff>180975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400050" y="695325"/>
          <a:ext cx="1685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1</xdr:row>
      <xdr:rowOff>28575</xdr:rowOff>
    </xdr:from>
    <xdr:to>
      <xdr:col>2</xdr:col>
      <xdr:colOff>123825</xdr:colOff>
      <xdr:row>4</xdr:row>
      <xdr:rowOff>66675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438150" y="571500"/>
          <a:ext cx="17049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1</xdr:row>
      <xdr:rowOff>66675</xdr:rowOff>
    </xdr:from>
    <xdr:to>
      <xdr:col>2</xdr:col>
      <xdr:colOff>123825</xdr:colOff>
      <xdr:row>4</xdr:row>
      <xdr:rowOff>95250</xdr:rowOff>
    </xdr:to>
    <xdr:pic>
      <xdr:nvPicPr>
        <xdr:cNvPr id="1" name="Picture 23" descr="SSV final trade mark"/>
        <xdr:cNvPicPr preferRelativeResize="1">
          <a:picLocks noChangeAspect="1"/>
        </xdr:cNvPicPr>
      </xdr:nvPicPr>
      <xdr:blipFill>
        <a:blip r:embed="rId1"/>
        <a:srcRect t="9523" b="16191"/>
        <a:stretch>
          <a:fillRect/>
        </a:stretch>
      </xdr:blipFill>
      <xdr:spPr>
        <a:xfrm>
          <a:off x="457200" y="609600"/>
          <a:ext cx="16859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W127"/>
  <sheetViews>
    <sheetView showGridLines="0" showZeros="0" tabSelected="1" zoomScale="75" zoomScaleNormal="75" zoomScalePageLayoutView="0" workbookViewId="0" topLeftCell="A1">
      <selection activeCell="B6" sqref="B6:B7"/>
    </sheetView>
  </sheetViews>
  <sheetFormatPr defaultColWidth="0" defaultRowHeight="12.75"/>
  <cols>
    <col min="1" max="1" width="5.7109375" style="5" customWidth="1"/>
    <col min="2" max="2" width="25.8515625" style="5" bestFit="1" customWidth="1"/>
    <col min="3" max="3" width="5.7109375" style="5" customWidth="1"/>
    <col min="4" max="4" width="10.57421875" style="5" customWidth="1"/>
    <col min="5" max="5" width="1.7109375" style="5" customWidth="1"/>
    <col min="6" max="6" width="9.7109375" style="5" customWidth="1"/>
    <col min="7" max="7" width="2.140625" style="5" customWidth="1"/>
    <col min="8" max="8" width="10.28125" style="2" bestFit="1" customWidth="1"/>
    <col min="9" max="9" width="1.7109375" style="2" customWidth="1"/>
    <col min="10" max="10" width="24.8515625" style="2" bestFit="1" customWidth="1"/>
    <col min="11" max="11" width="1.7109375" style="2" customWidth="1"/>
    <col min="12" max="12" width="24.8515625" style="2" bestFit="1" customWidth="1"/>
    <col min="13" max="13" width="1.7109375" style="2" customWidth="1"/>
    <col min="14" max="14" width="24.8515625" style="2" bestFit="1" customWidth="1"/>
    <col min="15" max="15" width="1.7109375" style="2" customWidth="1"/>
    <col min="16" max="16" width="10.28125" style="2" bestFit="1" customWidth="1"/>
    <col min="17" max="17" width="1.7109375" style="2" customWidth="1"/>
    <col min="18" max="18" width="24.8515625" style="2" bestFit="1" customWidth="1"/>
    <col min="19" max="19" width="1.7109375" style="2" customWidth="1"/>
    <col min="20" max="20" width="24.8515625" style="2" bestFit="1" customWidth="1"/>
    <col min="21" max="21" width="1.7109375" style="2" customWidth="1"/>
    <col min="22" max="22" width="24.8515625" style="2" bestFit="1" customWidth="1"/>
    <col min="23" max="23" width="11.28125" style="2" customWidth="1"/>
    <col min="24" max="25" width="0" style="0" hidden="1" customWidth="1"/>
    <col min="26" max="28" width="9.140625" style="0" hidden="1" customWidth="1"/>
    <col min="29" max="16384" width="0" style="0" hidden="1" customWidth="1"/>
  </cols>
  <sheetData>
    <row r="1" spans="1:23" ht="84" customHeight="1" thickBot="1">
      <c r="A1" s="162"/>
      <c r="B1" s="162"/>
      <c r="C1" s="162"/>
      <c r="D1" s="182" t="str">
        <f>"GIPPSLAND REGION TENNIS FINALS "&amp;B6</f>
        <v>GIPPSLAND REGION TENNIS FINALS 2011</v>
      </c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54"/>
    </row>
    <row r="2" spans="1:23" ht="18">
      <c r="A2" s="163"/>
      <c r="B2" s="189" t="s">
        <v>137</v>
      </c>
      <c r="C2" s="163"/>
      <c r="D2" s="33"/>
      <c r="E2" s="33"/>
      <c r="F2" s="33"/>
      <c r="G2" s="33"/>
      <c r="H2" s="34"/>
      <c r="I2" s="33" t="s">
        <v>27</v>
      </c>
      <c r="J2" s="34"/>
      <c r="K2" s="34"/>
      <c r="L2" s="34"/>
      <c r="M2" s="33" t="s">
        <v>27</v>
      </c>
      <c r="N2" s="35"/>
      <c r="O2" s="35"/>
      <c r="P2" s="34"/>
      <c r="Q2" s="33" t="s">
        <v>28</v>
      </c>
      <c r="R2" s="33"/>
      <c r="S2" s="35"/>
      <c r="T2" s="34"/>
      <c r="U2" s="33" t="s">
        <v>28</v>
      </c>
      <c r="V2" s="35"/>
      <c r="W2" s="55"/>
    </row>
    <row r="3" spans="1:23" ht="12.75">
      <c r="A3" s="162"/>
      <c r="B3" s="190"/>
      <c r="C3" s="162"/>
      <c r="D3" s="2"/>
      <c r="F3" s="2"/>
      <c r="W3" s="54"/>
    </row>
    <row r="4" spans="1:23" ht="12.75">
      <c r="A4" s="162"/>
      <c r="B4" s="190"/>
      <c r="C4" s="162"/>
      <c r="D4" s="9" t="s">
        <v>0</v>
      </c>
      <c r="E4" s="153"/>
      <c r="F4" s="9" t="s">
        <v>1</v>
      </c>
      <c r="G4" s="1"/>
      <c r="H4" s="1" t="s">
        <v>8</v>
      </c>
      <c r="I4" s="1"/>
      <c r="J4" s="1" t="s">
        <v>9</v>
      </c>
      <c r="K4" s="1"/>
      <c r="L4" s="1" t="s">
        <v>10</v>
      </c>
      <c r="M4" s="1"/>
      <c r="N4" s="1" t="s">
        <v>11</v>
      </c>
      <c r="O4" s="1"/>
      <c r="P4" s="1" t="s">
        <v>12</v>
      </c>
      <c r="Q4" s="1"/>
      <c r="R4" s="1" t="s">
        <v>13</v>
      </c>
      <c r="S4" s="1"/>
      <c r="T4" s="1" t="s">
        <v>14</v>
      </c>
      <c r="U4" s="1"/>
      <c r="V4" s="1" t="s">
        <v>15</v>
      </c>
      <c r="W4" s="54"/>
    </row>
    <row r="5" spans="1:23" ht="24" thickBot="1">
      <c r="A5" s="162"/>
      <c r="B5" s="161" t="s">
        <v>138</v>
      </c>
      <c r="C5" s="162"/>
      <c r="D5" s="1"/>
      <c r="E5" s="154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54"/>
    </row>
    <row r="6" spans="1:23" ht="12.75">
      <c r="A6" s="162"/>
      <c r="B6" s="191">
        <v>2011</v>
      </c>
      <c r="C6" s="162"/>
      <c r="D6" s="9"/>
      <c r="E6" s="153"/>
      <c r="F6" s="9"/>
      <c r="G6" s="1"/>
      <c r="H6" s="186" t="s">
        <v>39</v>
      </c>
      <c r="I6" s="187"/>
      <c r="J6" s="188"/>
      <c r="K6" s="11"/>
      <c r="L6" s="186" t="s">
        <v>39</v>
      </c>
      <c r="M6" s="187"/>
      <c r="N6" s="188"/>
      <c r="P6" s="183" t="s">
        <v>40</v>
      </c>
      <c r="Q6" s="184"/>
      <c r="R6" s="185"/>
      <c r="T6" s="183" t="s">
        <v>40</v>
      </c>
      <c r="U6" s="184"/>
      <c r="V6" s="185"/>
      <c r="W6" s="54"/>
    </row>
    <row r="7" spans="1:23" ht="13.5" thickBot="1">
      <c r="A7" s="164"/>
      <c r="B7" s="192"/>
      <c r="C7" s="164"/>
      <c r="D7" s="52"/>
      <c r="E7" s="155"/>
      <c r="F7" s="52"/>
      <c r="G7" s="2"/>
      <c r="H7" s="10" t="str">
        <f>Seniors!B43</f>
        <v>Nagle C</v>
      </c>
      <c r="I7" s="11" t="s">
        <v>38</v>
      </c>
      <c r="J7" s="175" t="str">
        <f>Seniors!B44</f>
        <v>Wonthaggi SC</v>
      </c>
      <c r="K7" s="11"/>
      <c r="L7" s="10" t="str">
        <f>Seniors!B45</f>
        <v>Lavalla CC</v>
      </c>
      <c r="M7" s="11" t="s">
        <v>38</v>
      </c>
      <c r="N7" s="12" t="str">
        <f>Seniors!B46</f>
        <v>Trafalgar HS</v>
      </c>
      <c r="P7" s="22" t="str">
        <f>Seniors!B23</f>
        <v>Nagle C</v>
      </c>
      <c r="Q7" s="23" t="s">
        <v>38</v>
      </c>
      <c r="R7" s="24" t="str">
        <f>Seniors!B24</f>
        <v>Wonthaggi SC</v>
      </c>
      <c r="T7" s="22" t="str">
        <f>Seniors!B25</f>
        <v>Lavalla CC</v>
      </c>
      <c r="U7" s="23" t="s">
        <v>38</v>
      </c>
      <c r="V7" s="24" t="str">
        <f>Seniors!B26</f>
        <v>Lowanna C</v>
      </c>
      <c r="W7" s="54"/>
    </row>
    <row r="8" spans="1:23" ht="12.75">
      <c r="A8" s="162"/>
      <c r="B8" s="162"/>
      <c r="C8" s="162"/>
      <c r="D8" s="9"/>
      <c r="E8" s="153"/>
      <c r="F8" s="9"/>
      <c r="G8" s="1"/>
      <c r="H8" s="13"/>
      <c r="I8" s="14"/>
      <c r="J8" s="15"/>
      <c r="K8" s="14"/>
      <c r="L8" s="13"/>
      <c r="M8" s="14"/>
      <c r="N8" s="15"/>
      <c r="P8" s="25"/>
      <c r="Q8" s="14"/>
      <c r="R8" s="26"/>
      <c r="T8" s="25"/>
      <c r="U8" s="14"/>
      <c r="V8" s="26"/>
      <c r="W8" s="54"/>
    </row>
    <row r="9" spans="1:23" ht="12.75">
      <c r="A9" s="162"/>
      <c r="B9" s="162"/>
      <c r="C9" s="165">
        <v>0.013888888888888888</v>
      </c>
      <c r="D9" s="52">
        <v>0.4166666666666667</v>
      </c>
      <c r="E9" s="155" t="s">
        <v>41</v>
      </c>
      <c r="F9" s="52">
        <v>0.4583333333333333</v>
      </c>
      <c r="G9" s="3"/>
      <c r="H9" s="16" t="s">
        <v>6</v>
      </c>
      <c r="I9" s="17"/>
      <c r="J9" s="18" t="s">
        <v>7</v>
      </c>
      <c r="K9" s="17"/>
      <c r="L9" s="16" t="s">
        <v>6</v>
      </c>
      <c r="M9" s="17"/>
      <c r="N9" s="18" t="s">
        <v>7</v>
      </c>
      <c r="P9" s="27" t="s">
        <v>6</v>
      </c>
      <c r="Q9" s="28"/>
      <c r="R9" s="29" t="s">
        <v>7</v>
      </c>
      <c r="S9" s="8"/>
      <c r="T9" s="27" t="s">
        <v>6</v>
      </c>
      <c r="U9" s="28"/>
      <c r="V9" s="29" t="s">
        <v>7</v>
      </c>
      <c r="W9" s="54"/>
    </row>
    <row r="10" spans="1:23" ht="12.75">
      <c r="A10" s="162"/>
      <c r="B10" s="162"/>
      <c r="C10" s="162"/>
      <c r="D10" s="52"/>
      <c r="E10" s="155"/>
      <c r="F10" s="52"/>
      <c r="G10" s="3"/>
      <c r="H10" s="16" t="s">
        <v>2</v>
      </c>
      <c r="I10" s="17"/>
      <c r="J10" s="18" t="s">
        <v>3</v>
      </c>
      <c r="K10" s="17"/>
      <c r="L10" s="16" t="s">
        <v>2</v>
      </c>
      <c r="M10" s="17"/>
      <c r="N10" s="18" t="s">
        <v>3</v>
      </c>
      <c r="P10" s="27" t="s">
        <v>2</v>
      </c>
      <c r="Q10" s="28"/>
      <c r="R10" s="29" t="s">
        <v>3</v>
      </c>
      <c r="S10" s="8"/>
      <c r="T10" s="27" t="s">
        <v>2</v>
      </c>
      <c r="U10" s="28"/>
      <c r="V10" s="29" t="s">
        <v>3</v>
      </c>
      <c r="W10" s="54"/>
    </row>
    <row r="11" spans="1:23" ht="13.5" thickBot="1">
      <c r="A11" s="162"/>
      <c r="B11" s="162"/>
      <c r="C11" s="162"/>
      <c r="D11" s="52"/>
      <c r="E11" s="155"/>
      <c r="F11" s="52"/>
      <c r="G11" s="3"/>
      <c r="H11" s="19" t="s">
        <v>4</v>
      </c>
      <c r="I11" s="20"/>
      <c r="J11" s="21" t="s">
        <v>5</v>
      </c>
      <c r="K11" s="17"/>
      <c r="L11" s="19" t="s">
        <v>4</v>
      </c>
      <c r="M11" s="20"/>
      <c r="N11" s="21" t="s">
        <v>5</v>
      </c>
      <c r="P11" s="30" t="s">
        <v>4</v>
      </c>
      <c r="Q11" s="31"/>
      <c r="R11" s="32" t="s">
        <v>5</v>
      </c>
      <c r="S11" s="8"/>
      <c r="T11" s="30" t="s">
        <v>4</v>
      </c>
      <c r="U11" s="31"/>
      <c r="V11" s="32" t="s">
        <v>5</v>
      </c>
      <c r="W11" s="54"/>
    </row>
    <row r="12" spans="1:23" ht="12.75" hidden="1">
      <c r="A12" s="162"/>
      <c r="B12" s="162"/>
      <c r="C12" s="162"/>
      <c r="D12" s="52"/>
      <c r="E12" s="155"/>
      <c r="F12" s="52"/>
      <c r="G12" s="3"/>
      <c r="W12" s="54"/>
    </row>
    <row r="13" spans="1:23" ht="19.5" customHeight="1">
      <c r="A13" s="162"/>
      <c r="B13" s="162"/>
      <c r="C13" s="162"/>
      <c r="D13" s="52"/>
      <c r="E13" s="155"/>
      <c r="F13" s="52"/>
      <c r="G13" s="3"/>
      <c r="W13" s="54"/>
    </row>
    <row r="14" spans="1:23" ht="12.75">
      <c r="A14" s="166"/>
      <c r="B14" s="166"/>
      <c r="C14" s="166"/>
      <c r="D14" s="9"/>
      <c r="E14" s="153"/>
      <c r="F14" s="9"/>
      <c r="G14" s="4"/>
      <c r="H14" s="36" t="str">
        <f>Inters!B23</f>
        <v>Nagle C</v>
      </c>
      <c r="I14" s="37" t="s">
        <v>38</v>
      </c>
      <c r="J14" s="38" t="str">
        <f>Inters!B24</f>
        <v>Mirboo North SC</v>
      </c>
      <c r="K14" s="6"/>
      <c r="L14" s="36" t="str">
        <f>Inters!B25</f>
        <v>Catholic College Sale</v>
      </c>
      <c r="M14" s="37" t="s">
        <v>38</v>
      </c>
      <c r="N14" s="38" t="str">
        <f>Inters!B26</f>
        <v>Trafalgar HS</v>
      </c>
      <c r="O14" s="6"/>
      <c r="P14" s="36" t="str">
        <f>Inters!B43</f>
        <v>Nagle C</v>
      </c>
      <c r="Q14" s="37" t="s">
        <v>38</v>
      </c>
      <c r="R14" s="38" t="str">
        <f>Inters!B44</f>
        <v>Mirboo North SC</v>
      </c>
      <c r="S14" s="6"/>
      <c r="T14" s="36" t="str">
        <f>Inters!B45</f>
        <v>Catholic College Sale</v>
      </c>
      <c r="U14" s="37" t="s">
        <v>38</v>
      </c>
      <c r="V14" s="38" t="str">
        <f>Inters!B46</f>
        <v>Lowanna C</v>
      </c>
      <c r="W14" s="56"/>
    </row>
    <row r="15" spans="1:23" ht="12.75">
      <c r="A15" s="162"/>
      <c r="B15" s="162"/>
      <c r="C15" s="162"/>
      <c r="D15" s="52"/>
      <c r="E15" s="155"/>
      <c r="F15" s="52"/>
      <c r="G15" s="2"/>
      <c r="H15" s="39"/>
      <c r="I15" s="40"/>
      <c r="J15" s="41"/>
      <c r="K15" s="8"/>
      <c r="L15" s="39"/>
      <c r="M15" s="14"/>
      <c r="N15" s="45"/>
      <c r="P15" s="50"/>
      <c r="Q15" s="14"/>
      <c r="R15" s="45"/>
      <c r="T15" s="50"/>
      <c r="U15" s="14"/>
      <c r="V15" s="45"/>
      <c r="W15" s="54"/>
    </row>
    <row r="16" spans="1:23" ht="12.75">
      <c r="A16" s="162"/>
      <c r="B16" s="162"/>
      <c r="C16" s="165">
        <v>0.041666666666666664</v>
      </c>
      <c r="D16" s="52">
        <f>F9</f>
        <v>0.4583333333333333</v>
      </c>
      <c r="E16" s="155" t="s">
        <v>41</v>
      </c>
      <c r="F16" s="52">
        <f>D16+$C$16</f>
        <v>0.5</v>
      </c>
      <c r="G16" s="3"/>
      <c r="H16" s="39" t="s">
        <v>6</v>
      </c>
      <c r="I16" s="40"/>
      <c r="J16" s="41" t="s">
        <v>7</v>
      </c>
      <c r="K16" s="8"/>
      <c r="L16" s="39" t="s">
        <v>6</v>
      </c>
      <c r="M16" s="14"/>
      <c r="N16" s="45" t="s">
        <v>7</v>
      </c>
      <c r="P16" s="50" t="s">
        <v>6</v>
      </c>
      <c r="Q16" s="14"/>
      <c r="R16" s="45" t="s">
        <v>7</v>
      </c>
      <c r="T16" s="50" t="s">
        <v>6</v>
      </c>
      <c r="U16" s="14"/>
      <c r="V16" s="45" t="s">
        <v>7</v>
      </c>
      <c r="W16" s="54"/>
    </row>
    <row r="17" spans="1:23" ht="12.75">
      <c r="A17" s="162"/>
      <c r="B17" s="162"/>
      <c r="C17" s="162"/>
      <c r="D17" s="52"/>
      <c r="E17" s="155"/>
      <c r="F17" s="52"/>
      <c r="G17" s="3"/>
      <c r="H17" s="39" t="s">
        <v>2</v>
      </c>
      <c r="I17" s="40"/>
      <c r="J17" s="41" t="s">
        <v>3</v>
      </c>
      <c r="K17" s="8"/>
      <c r="L17" s="39" t="s">
        <v>2</v>
      </c>
      <c r="M17" s="14"/>
      <c r="N17" s="45" t="s">
        <v>3</v>
      </c>
      <c r="P17" s="50" t="s">
        <v>2</v>
      </c>
      <c r="Q17" s="14"/>
      <c r="R17" s="45" t="s">
        <v>3</v>
      </c>
      <c r="T17" s="50" t="s">
        <v>2</v>
      </c>
      <c r="U17" s="14"/>
      <c r="V17" s="45" t="s">
        <v>3</v>
      </c>
      <c r="W17" s="54"/>
    </row>
    <row r="18" spans="1:23" ht="12.75">
      <c r="A18" s="162"/>
      <c r="B18" s="162"/>
      <c r="C18" s="162"/>
      <c r="D18" s="52"/>
      <c r="E18" s="155"/>
      <c r="F18" s="52"/>
      <c r="G18" s="3"/>
      <c r="H18" s="42" t="s">
        <v>4</v>
      </c>
      <c r="I18" s="43"/>
      <c r="J18" s="44" t="s">
        <v>5</v>
      </c>
      <c r="K18" s="8"/>
      <c r="L18" s="42" t="s">
        <v>4</v>
      </c>
      <c r="M18" s="46"/>
      <c r="N18" s="47" t="s">
        <v>5</v>
      </c>
      <c r="P18" s="51" t="s">
        <v>4</v>
      </c>
      <c r="Q18" s="46"/>
      <c r="R18" s="47" t="s">
        <v>5</v>
      </c>
      <c r="T18" s="51" t="s">
        <v>4</v>
      </c>
      <c r="U18" s="46"/>
      <c r="V18" s="47" t="s">
        <v>5</v>
      </c>
      <c r="W18" s="54"/>
    </row>
    <row r="19" spans="1:23" ht="12.75" hidden="1">
      <c r="A19" s="162"/>
      <c r="B19" s="162"/>
      <c r="C19" s="162"/>
      <c r="D19" s="52"/>
      <c r="E19" s="155"/>
      <c r="F19" s="52"/>
      <c r="G19" s="3"/>
      <c r="H19" s="8"/>
      <c r="I19" s="8"/>
      <c r="J19" s="8"/>
      <c r="K19" s="8"/>
      <c r="L19" s="8"/>
      <c r="W19" s="54"/>
    </row>
    <row r="20" spans="1:23" ht="19.5" customHeight="1">
      <c r="A20" s="162"/>
      <c r="B20" s="162"/>
      <c r="C20" s="162"/>
      <c r="D20" s="52"/>
      <c r="E20" s="155"/>
      <c r="F20" s="52"/>
      <c r="G20" s="3"/>
      <c r="H20" s="8"/>
      <c r="I20" s="8"/>
      <c r="J20" s="8"/>
      <c r="K20" s="8"/>
      <c r="L20" s="8"/>
      <c r="W20" s="54"/>
    </row>
    <row r="21" spans="1:23" ht="12.75">
      <c r="A21" s="166"/>
      <c r="B21" s="166"/>
      <c r="C21" s="166"/>
      <c r="D21" s="9"/>
      <c r="E21" s="153"/>
      <c r="F21" s="9"/>
      <c r="G21" s="4"/>
      <c r="H21" s="48" t="str">
        <f>H14</f>
        <v>Nagle C</v>
      </c>
      <c r="I21" s="37" t="s">
        <v>38</v>
      </c>
      <c r="J21" s="49" t="str">
        <f>L14</f>
        <v>Catholic College Sale</v>
      </c>
      <c r="K21" s="7"/>
      <c r="L21" s="48" t="str">
        <f>J14</f>
        <v>Mirboo North SC</v>
      </c>
      <c r="M21" s="37" t="s">
        <v>38</v>
      </c>
      <c r="N21" s="49" t="str">
        <f>N14</f>
        <v>Trafalgar HS</v>
      </c>
      <c r="O21" s="7"/>
      <c r="P21" s="48" t="str">
        <f>P14</f>
        <v>Nagle C</v>
      </c>
      <c r="Q21" s="37" t="s">
        <v>38</v>
      </c>
      <c r="R21" s="49" t="str">
        <f>T14</f>
        <v>Catholic College Sale</v>
      </c>
      <c r="S21" s="7"/>
      <c r="T21" s="48" t="str">
        <f>R14</f>
        <v>Mirboo North SC</v>
      </c>
      <c r="U21" s="37" t="s">
        <v>38</v>
      </c>
      <c r="V21" s="49" t="str">
        <f>V14</f>
        <v>Lowanna C</v>
      </c>
      <c r="W21" s="56"/>
    </row>
    <row r="22" spans="1:23" ht="12.75">
      <c r="A22" s="162"/>
      <c r="B22" s="162"/>
      <c r="C22" s="162"/>
      <c r="D22" s="52"/>
      <c r="E22" s="155"/>
      <c r="F22" s="52"/>
      <c r="G22" s="2"/>
      <c r="H22" s="39"/>
      <c r="I22" s="40"/>
      <c r="J22" s="41"/>
      <c r="K22" s="8"/>
      <c r="L22" s="39"/>
      <c r="M22" s="14"/>
      <c r="N22" s="45"/>
      <c r="P22" s="50"/>
      <c r="Q22" s="14"/>
      <c r="R22" s="45"/>
      <c r="T22" s="50"/>
      <c r="U22" s="14"/>
      <c r="V22" s="45"/>
      <c r="W22" s="54"/>
    </row>
    <row r="23" spans="1:23" ht="12.75">
      <c r="A23" s="162"/>
      <c r="B23" s="162"/>
      <c r="C23" s="165">
        <v>0.013888888888888888</v>
      </c>
      <c r="D23" s="52">
        <f>F16</f>
        <v>0.5</v>
      </c>
      <c r="E23" s="155" t="s">
        <v>41</v>
      </c>
      <c r="F23" s="52">
        <f>D23+$C$16</f>
        <v>0.5416666666666666</v>
      </c>
      <c r="G23" s="3"/>
      <c r="H23" s="39" t="s">
        <v>6</v>
      </c>
      <c r="I23" s="40"/>
      <c r="J23" s="41" t="s">
        <v>7</v>
      </c>
      <c r="K23" s="8"/>
      <c r="L23" s="39" t="s">
        <v>6</v>
      </c>
      <c r="M23" s="14"/>
      <c r="N23" s="45" t="s">
        <v>7</v>
      </c>
      <c r="P23" s="50" t="s">
        <v>6</v>
      </c>
      <c r="Q23" s="14"/>
      <c r="R23" s="45" t="s">
        <v>7</v>
      </c>
      <c r="T23" s="50" t="s">
        <v>6</v>
      </c>
      <c r="U23" s="14"/>
      <c r="V23" s="45" t="s">
        <v>7</v>
      </c>
      <c r="W23" s="54"/>
    </row>
    <row r="24" spans="1:23" ht="12.75">
      <c r="A24" s="162"/>
      <c r="B24" s="162"/>
      <c r="C24" s="162"/>
      <c r="D24" s="52"/>
      <c r="E24" s="155"/>
      <c r="F24" s="52"/>
      <c r="G24" s="3"/>
      <c r="H24" s="39" t="s">
        <v>2</v>
      </c>
      <c r="I24" s="40"/>
      <c r="J24" s="41" t="s">
        <v>3</v>
      </c>
      <c r="K24" s="8"/>
      <c r="L24" s="39" t="s">
        <v>2</v>
      </c>
      <c r="M24" s="14"/>
      <c r="N24" s="45" t="s">
        <v>3</v>
      </c>
      <c r="P24" s="50" t="s">
        <v>2</v>
      </c>
      <c r="Q24" s="14"/>
      <c r="R24" s="45" t="s">
        <v>3</v>
      </c>
      <c r="T24" s="50" t="s">
        <v>2</v>
      </c>
      <c r="U24" s="14"/>
      <c r="V24" s="45" t="s">
        <v>3</v>
      </c>
      <c r="W24" s="54"/>
    </row>
    <row r="25" spans="1:23" ht="12.75">
      <c r="A25" s="162"/>
      <c r="B25" s="162"/>
      <c r="C25" s="162"/>
      <c r="D25" s="52"/>
      <c r="E25" s="155"/>
      <c r="F25" s="52"/>
      <c r="G25" s="3"/>
      <c r="H25" s="42" t="s">
        <v>4</v>
      </c>
      <c r="I25" s="43"/>
      <c r="J25" s="44" t="s">
        <v>5</v>
      </c>
      <c r="K25" s="8"/>
      <c r="L25" s="42" t="s">
        <v>4</v>
      </c>
      <c r="M25" s="46"/>
      <c r="N25" s="47" t="s">
        <v>5</v>
      </c>
      <c r="P25" s="51" t="s">
        <v>4</v>
      </c>
      <c r="Q25" s="46"/>
      <c r="R25" s="47" t="s">
        <v>5</v>
      </c>
      <c r="T25" s="51" t="s">
        <v>4</v>
      </c>
      <c r="U25" s="46"/>
      <c r="V25" s="47" t="s">
        <v>5</v>
      </c>
      <c r="W25" s="54"/>
    </row>
    <row r="26" spans="1:23" ht="12.75" hidden="1">
      <c r="A26" s="162"/>
      <c r="B26" s="162"/>
      <c r="C26" s="162"/>
      <c r="D26" s="52"/>
      <c r="E26" s="155"/>
      <c r="F26" s="52"/>
      <c r="G26" s="3"/>
      <c r="H26" s="8"/>
      <c r="I26" s="8"/>
      <c r="J26" s="8"/>
      <c r="K26" s="8"/>
      <c r="L26" s="8"/>
      <c r="W26" s="54"/>
    </row>
    <row r="27" spans="1:23" ht="19.5" customHeight="1">
      <c r="A27" s="162"/>
      <c r="B27" s="162"/>
      <c r="C27" s="162"/>
      <c r="D27" s="52"/>
      <c r="E27" s="155"/>
      <c r="F27" s="52"/>
      <c r="G27" s="3"/>
      <c r="H27" s="8"/>
      <c r="I27" s="8"/>
      <c r="J27" s="8"/>
      <c r="K27" s="8"/>
      <c r="L27" s="8"/>
      <c r="W27" s="54"/>
    </row>
    <row r="28" spans="1:23" ht="12.75">
      <c r="A28" s="162"/>
      <c r="B28" s="162"/>
      <c r="C28" s="166"/>
      <c r="D28" s="9"/>
      <c r="E28" s="153"/>
      <c r="F28" s="9"/>
      <c r="G28" s="4"/>
      <c r="H28" s="36" t="str">
        <f>H21</f>
        <v>Nagle C</v>
      </c>
      <c r="I28" s="37" t="s">
        <v>38</v>
      </c>
      <c r="J28" s="38" t="str">
        <f>N14</f>
        <v>Trafalgar HS</v>
      </c>
      <c r="K28" s="6"/>
      <c r="L28" s="36" t="str">
        <f>J14</f>
        <v>Mirboo North SC</v>
      </c>
      <c r="M28" s="37" t="s">
        <v>38</v>
      </c>
      <c r="N28" s="38" t="str">
        <f>L14</f>
        <v>Catholic College Sale</v>
      </c>
      <c r="O28" s="6"/>
      <c r="P28" s="36" t="str">
        <f>P14</f>
        <v>Nagle C</v>
      </c>
      <c r="Q28" s="37" t="s">
        <v>38</v>
      </c>
      <c r="R28" s="38" t="str">
        <f>R14</f>
        <v>Mirboo North SC</v>
      </c>
      <c r="S28" s="6"/>
      <c r="T28" s="36" t="str">
        <f>R14</f>
        <v>Mirboo North SC</v>
      </c>
      <c r="U28" s="37" t="s">
        <v>38</v>
      </c>
      <c r="V28" s="38" t="str">
        <f>T14</f>
        <v>Catholic College Sale</v>
      </c>
      <c r="W28" s="54"/>
    </row>
    <row r="29" spans="1:23" ht="12.75">
      <c r="A29" s="162"/>
      <c r="B29" s="162"/>
      <c r="C29" s="162"/>
      <c r="D29" s="52"/>
      <c r="E29" s="155"/>
      <c r="F29" s="52"/>
      <c r="G29" s="2"/>
      <c r="H29" s="39"/>
      <c r="I29" s="40"/>
      <c r="J29" s="41"/>
      <c r="K29" s="8"/>
      <c r="L29" s="39"/>
      <c r="M29" s="14"/>
      <c r="N29" s="45"/>
      <c r="P29" s="50"/>
      <c r="Q29" s="14"/>
      <c r="R29" s="45"/>
      <c r="T29" s="50"/>
      <c r="U29" s="14"/>
      <c r="V29" s="45"/>
      <c r="W29" s="54"/>
    </row>
    <row r="30" spans="1:23" ht="12.75">
      <c r="A30" s="162"/>
      <c r="B30" s="162"/>
      <c r="C30" s="165">
        <v>0.013888888888888888</v>
      </c>
      <c r="D30" s="52">
        <f>F23</f>
        <v>0.5416666666666666</v>
      </c>
      <c r="E30" s="155" t="s">
        <v>41</v>
      </c>
      <c r="F30" s="52">
        <f>D30+$C$16</f>
        <v>0.5833333333333333</v>
      </c>
      <c r="G30" s="3"/>
      <c r="H30" s="39" t="s">
        <v>6</v>
      </c>
      <c r="I30" s="40"/>
      <c r="J30" s="41" t="s">
        <v>7</v>
      </c>
      <c r="K30" s="8"/>
      <c r="L30" s="39" t="s">
        <v>6</v>
      </c>
      <c r="M30" s="14"/>
      <c r="N30" s="45" t="s">
        <v>7</v>
      </c>
      <c r="P30" s="50" t="s">
        <v>6</v>
      </c>
      <c r="Q30" s="14"/>
      <c r="R30" s="45" t="s">
        <v>7</v>
      </c>
      <c r="T30" s="50" t="s">
        <v>6</v>
      </c>
      <c r="U30" s="14"/>
      <c r="V30" s="45" t="s">
        <v>7</v>
      </c>
      <c r="W30" s="54"/>
    </row>
    <row r="31" spans="1:23" ht="12.75">
      <c r="A31" s="162"/>
      <c r="B31" s="162"/>
      <c r="C31" s="162"/>
      <c r="D31" s="52"/>
      <c r="E31" s="155"/>
      <c r="F31" s="52"/>
      <c r="G31" s="3"/>
      <c r="H31" s="39" t="s">
        <v>2</v>
      </c>
      <c r="I31" s="40"/>
      <c r="J31" s="41" t="s">
        <v>3</v>
      </c>
      <c r="K31" s="8"/>
      <c r="L31" s="39" t="s">
        <v>2</v>
      </c>
      <c r="M31" s="14"/>
      <c r="N31" s="45" t="s">
        <v>3</v>
      </c>
      <c r="P31" s="50" t="s">
        <v>2</v>
      </c>
      <c r="Q31" s="14"/>
      <c r="R31" s="45" t="s">
        <v>3</v>
      </c>
      <c r="T31" s="50" t="s">
        <v>2</v>
      </c>
      <c r="U31" s="14"/>
      <c r="V31" s="45" t="s">
        <v>3</v>
      </c>
      <c r="W31" s="54"/>
    </row>
    <row r="32" spans="1:23" ht="12.75">
      <c r="A32" s="162"/>
      <c r="B32" s="162"/>
      <c r="C32" s="162"/>
      <c r="D32" s="52"/>
      <c r="E32" s="155"/>
      <c r="F32" s="52"/>
      <c r="G32" s="3"/>
      <c r="H32" s="42" t="s">
        <v>4</v>
      </c>
      <c r="I32" s="43"/>
      <c r="J32" s="44" t="s">
        <v>5</v>
      </c>
      <c r="K32" s="8"/>
      <c r="L32" s="42" t="s">
        <v>4</v>
      </c>
      <c r="M32" s="46"/>
      <c r="N32" s="47" t="s">
        <v>5</v>
      </c>
      <c r="P32" s="51" t="s">
        <v>4</v>
      </c>
      <c r="Q32" s="46"/>
      <c r="R32" s="47" t="s">
        <v>5</v>
      </c>
      <c r="T32" s="51" t="s">
        <v>4</v>
      </c>
      <c r="U32" s="46"/>
      <c r="V32" s="47" t="s">
        <v>5</v>
      </c>
      <c r="W32" s="54"/>
    </row>
    <row r="33" spans="1:23" ht="12.75">
      <c r="A33" s="162"/>
      <c r="B33" s="162"/>
      <c r="C33" s="162"/>
      <c r="D33" s="52"/>
      <c r="E33" s="155"/>
      <c r="F33" s="52"/>
      <c r="G33" s="3"/>
      <c r="W33" s="54"/>
    </row>
    <row r="34" spans="1:23" ht="18">
      <c r="A34" s="163"/>
      <c r="B34" s="163"/>
      <c r="C34" s="163"/>
      <c r="D34" s="157"/>
      <c r="E34" s="156"/>
      <c r="F34" s="157"/>
      <c r="G34" s="33"/>
      <c r="H34" s="34"/>
      <c r="I34" s="33" t="s">
        <v>23</v>
      </c>
      <c r="J34" s="34"/>
      <c r="K34" s="34"/>
      <c r="L34" s="34"/>
      <c r="M34" s="33" t="s">
        <v>23</v>
      </c>
      <c r="N34" s="35"/>
      <c r="O34" s="35"/>
      <c r="P34" s="34"/>
      <c r="Q34" s="33" t="s">
        <v>25</v>
      </c>
      <c r="R34" s="33"/>
      <c r="S34" s="35"/>
      <c r="T34" s="34"/>
      <c r="U34" s="33" t="s">
        <v>25</v>
      </c>
      <c r="V34" s="35"/>
      <c r="W34" s="55"/>
    </row>
    <row r="35" spans="1:23" ht="12.75">
      <c r="A35" s="162"/>
      <c r="B35" s="162"/>
      <c r="C35" s="162"/>
      <c r="D35" s="52"/>
      <c r="E35" s="155"/>
      <c r="F35" s="52"/>
      <c r="W35" s="54"/>
    </row>
    <row r="36" spans="1:23" ht="12.75">
      <c r="A36" s="162"/>
      <c r="B36" s="162"/>
      <c r="C36" s="162"/>
      <c r="D36" s="9" t="s">
        <v>0</v>
      </c>
      <c r="E36" s="153"/>
      <c r="F36" s="9" t="s">
        <v>1</v>
      </c>
      <c r="G36" s="1"/>
      <c r="H36" s="1" t="s">
        <v>16</v>
      </c>
      <c r="I36" s="1"/>
      <c r="J36" s="1" t="s">
        <v>17</v>
      </c>
      <c r="K36" s="1"/>
      <c r="L36" s="1" t="s">
        <v>18</v>
      </c>
      <c r="M36" s="1"/>
      <c r="N36" s="1" t="s">
        <v>19</v>
      </c>
      <c r="O36" s="1"/>
      <c r="P36" s="1" t="s">
        <v>29</v>
      </c>
      <c r="Q36" s="1"/>
      <c r="R36" s="1" t="s">
        <v>20</v>
      </c>
      <c r="S36" s="1"/>
      <c r="T36" s="1" t="s">
        <v>21</v>
      </c>
      <c r="U36" s="1"/>
      <c r="V36" s="1" t="s">
        <v>22</v>
      </c>
      <c r="W36" s="54"/>
    </row>
    <row r="37" spans="1:23" ht="12.75">
      <c r="A37" s="162"/>
      <c r="B37" s="162"/>
      <c r="C37" s="162"/>
      <c r="D37" s="1"/>
      <c r="E37" s="154"/>
      <c r="F37" s="1"/>
      <c r="G37" s="1"/>
      <c r="W37" s="54"/>
    </row>
    <row r="38" spans="1:23" ht="12.75">
      <c r="A38" s="164"/>
      <c r="B38" s="164"/>
      <c r="C38" s="164"/>
      <c r="D38" s="9"/>
      <c r="E38" s="153"/>
      <c r="F38" s="9"/>
      <c r="G38" s="2"/>
      <c r="H38" s="36" t="str">
        <f>'Year 8'!B23</f>
        <v>Nagle C</v>
      </c>
      <c r="I38" s="37" t="s">
        <v>38</v>
      </c>
      <c r="J38" s="38" t="str">
        <f>'Year 8'!B24</f>
        <v>Leongatha SC</v>
      </c>
      <c r="K38" s="6"/>
      <c r="L38" s="36" t="str">
        <f>'Year 8'!B25</f>
        <v>Catholic College Sale</v>
      </c>
      <c r="M38" s="37" t="s">
        <v>38</v>
      </c>
      <c r="N38" s="179" t="str">
        <f>'Year 8'!B26</f>
        <v>Lowanna C</v>
      </c>
      <c r="O38" s="6"/>
      <c r="P38" s="36" t="str">
        <f>'Year 8'!B43</f>
        <v>Nagle C</v>
      </c>
      <c r="Q38" s="37" t="s">
        <v>38</v>
      </c>
      <c r="R38" s="38" t="str">
        <f>'Year 8'!B44</f>
        <v>Wonthaggi SC</v>
      </c>
      <c r="S38" s="6"/>
      <c r="T38" s="36" t="str">
        <f>'Year 8'!B45</f>
        <v>Lavalla CC</v>
      </c>
      <c r="U38" s="37" t="s">
        <v>38</v>
      </c>
      <c r="V38" s="38" t="str">
        <f>'Year 8'!B46</f>
        <v>Warragul RC</v>
      </c>
      <c r="W38" s="54"/>
    </row>
    <row r="39" spans="1:23" ht="12.75">
      <c r="A39" s="162"/>
      <c r="B39" s="162"/>
      <c r="C39" s="162"/>
      <c r="D39" s="52"/>
      <c r="E39" s="155"/>
      <c r="F39" s="52"/>
      <c r="G39" s="1"/>
      <c r="H39" s="39"/>
      <c r="I39" s="40"/>
      <c r="J39" s="41"/>
      <c r="K39" s="8"/>
      <c r="L39" s="39"/>
      <c r="M39" s="14"/>
      <c r="N39" s="45"/>
      <c r="P39" s="50"/>
      <c r="Q39" s="14"/>
      <c r="R39" s="45"/>
      <c r="T39" s="50"/>
      <c r="U39" s="14"/>
      <c r="V39" s="45"/>
      <c r="W39" s="54"/>
    </row>
    <row r="40" spans="1:23" ht="12.75">
      <c r="A40" s="162"/>
      <c r="B40" s="162"/>
      <c r="C40" s="165">
        <v>0.013888888888888888</v>
      </c>
      <c r="D40" s="52">
        <v>0.4166666666666667</v>
      </c>
      <c r="E40" s="155" t="s">
        <v>41</v>
      </c>
      <c r="F40" s="52">
        <v>0.4583333333333333</v>
      </c>
      <c r="G40" s="3"/>
      <c r="H40" s="39" t="s">
        <v>6</v>
      </c>
      <c r="I40" s="40"/>
      <c r="J40" s="41" t="s">
        <v>7</v>
      </c>
      <c r="K40" s="8"/>
      <c r="L40" s="39" t="s">
        <v>6</v>
      </c>
      <c r="M40" s="14"/>
      <c r="N40" s="45" t="s">
        <v>7</v>
      </c>
      <c r="P40" s="50" t="s">
        <v>6</v>
      </c>
      <c r="Q40" s="14"/>
      <c r="R40" s="45" t="s">
        <v>7</v>
      </c>
      <c r="T40" s="50" t="s">
        <v>6</v>
      </c>
      <c r="U40" s="14"/>
      <c r="V40" s="45" t="s">
        <v>7</v>
      </c>
      <c r="W40" s="54"/>
    </row>
    <row r="41" spans="1:23" ht="12.75">
      <c r="A41" s="162"/>
      <c r="B41" s="162"/>
      <c r="C41" s="162"/>
      <c r="D41" s="52"/>
      <c r="E41" s="155"/>
      <c r="F41" s="52"/>
      <c r="G41" s="3"/>
      <c r="H41" s="39" t="s">
        <v>2</v>
      </c>
      <c r="I41" s="40"/>
      <c r="J41" s="41" t="s">
        <v>3</v>
      </c>
      <c r="K41" s="8"/>
      <c r="L41" s="39" t="s">
        <v>2</v>
      </c>
      <c r="M41" s="14"/>
      <c r="N41" s="45" t="s">
        <v>3</v>
      </c>
      <c r="P41" s="50" t="s">
        <v>2</v>
      </c>
      <c r="Q41" s="14"/>
      <c r="R41" s="45" t="s">
        <v>3</v>
      </c>
      <c r="T41" s="50" t="s">
        <v>2</v>
      </c>
      <c r="U41" s="14"/>
      <c r="V41" s="45" t="s">
        <v>3</v>
      </c>
      <c r="W41" s="54"/>
    </row>
    <row r="42" spans="1:23" ht="12.75">
      <c r="A42" s="162"/>
      <c r="B42" s="162"/>
      <c r="C42" s="162"/>
      <c r="D42" s="52"/>
      <c r="E42" s="155"/>
      <c r="F42" s="52"/>
      <c r="G42" s="3"/>
      <c r="H42" s="42" t="s">
        <v>4</v>
      </c>
      <c r="I42" s="43"/>
      <c r="J42" s="44" t="s">
        <v>5</v>
      </c>
      <c r="K42" s="8"/>
      <c r="L42" s="42" t="s">
        <v>4</v>
      </c>
      <c r="M42" s="46"/>
      <c r="N42" s="47" t="s">
        <v>5</v>
      </c>
      <c r="P42" s="51" t="s">
        <v>4</v>
      </c>
      <c r="Q42" s="46"/>
      <c r="R42" s="47" t="s">
        <v>5</v>
      </c>
      <c r="T42" s="51" t="s">
        <v>4</v>
      </c>
      <c r="U42" s="46"/>
      <c r="V42" s="47" t="s">
        <v>5</v>
      </c>
      <c r="W42" s="54"/>
    </row>
    <row r="43" spans="1:23" ht="19.5" customHeight="1" thickBot="1">
      <c r="A43" s="162"/>
      <c r="B43" s="162"/>
      <c r="C43" s="162"/>
      <c r="D43" s="52"/>
      <c r="E43" s="155"/>
      <c r="F43" s="52"/>
      <c r="G43" s="3"/>
      <c r="W43" s="54"/>
    </row>
    <row r="44" spans="1:23" ht="12.75">
      <c r="A44" s="162"/>
      <c r="B44" s="162"/>
      <c r="C44" s="162"/>
      <c r="D44" s="52"/>
      <c r="E44" s="155"/>
      <c r="F44" s="52"/>
      <c r="G44" s="3"/>
      <c r="H44" s="186" t="s">
        <v>39</v>
      </c>
      <c r="I44" s="187"/>
      <c r="J44" s="188"/>
      <c r="K44" s="11"/>
      <c r="L44" s="186" t="s">
        <v>39</v>
      </c>
      <c r="M44" s="187"/>
      <c r="N44" s="188"/>
      <c r="P44" s="183" t="s">
        <v>40</v>
      </c>
      <c r="Q44" s="184"/>
      <c r="R44" s="185"/>
      <c r="T44" s="183" t="s">
        <v>40</v>
      </c>
      <c r="U44" s="184"/>
      <c r="V44" s="185"/>
      <c r="W44" s="54"/>
    </row>
    <row r="45" spans="1:23" ht="12.75">
      <c r="A45" s="166"/>
      <c r="B45" s="166"/>
      <c r="C45" s="166"/>
      <c r="D45" s="9"/>
      <c r="E45" s="153"/>
      <c r="F45" s="9"/>
      <c r="G45" s="4"/>
      <c r="H45" s="10" t="str">
        <f>H7</f>
        <v>Nagle C</v>
      </c>
      <c r="I45" s="11" t="s">
        <v>38</v>
      </c>
      <c r="J45" s="12" t="str">
        <f>L7</f>
        <v>Lavalla CC</v>
      </c>
      <c r="K45" s="11"/>
      <c r="L45" s="174" t="str">
        <f>J7</f>
        <v>Wonthaggi SC</v>
      </c>
      <c r="M45" s="11" t="s">
        <v>38</v>
      </c>
      <c r="N45" s="12" t="str">
        <f>N7</f>
        <v>Trafalgar HS</v>
      </c>
      <c r="O45" s="1"/>
      <c r="P45" s="22" t="str">
        <f>P7</f>
        <v>Nagle C</v>
      </c>
      <c r="Q45" s="23" t="s">
        <v>38</v>
      </c>
      <c r="R45" s="24" t="str">
        <f>T7</f>
        <v>Lavalla CC</v>
      </c>
      <c r="T45" s="22" t="str">
        <f>R7</f>
        <v>Wonthaggi SC</v>
      </c>
      <c r="U45" s="23" t="s">
        <v>38</v>
      </c>
      <c r="V45" s="180" t="str">
        <f>V7</f>
        <v>Lowanna C</v>
      </c>
      <c r="W45" s="56"/>
    </row>
    <row r="46" spans="1:23" ht="12.75">
      <c r="A46" s="162"/>
      <c r="B46" s="162"/>
      <c r="C46" s="162"/>
      <c r="D46" s="52"/>
      <c r="E46" s="155"/>
      <c r="F46" s="52"/>
      <c r="G46" s="2"/>
      <c r="H46" s="13"/>
      <c r="I46" s="14"/>
      <c r="J46" s="15"/>
      <c r="K46" s="14"/>
      <c r="L46" s="13"/>
      <c r="M46" s="14"/>
      <c r="N46" s="15"/>
      <c r="P46" s="25"/>
      <c r="Q46" s="14"/>
      <c r="R46" s="26"/>
      <c r="T46" s="25"/>
      <c r="U46" s="14"/>
      <c r="V46" s="26"/>
      <c r="W46" s="54"/>
    </row>
    <row r="47" spans="1:23" ht="12.75">
      <c r="A47" s="162"/>
      <c r="B47" s="162"/>
      <c r="C47" s="165">
        <v>0.013888888888888888</v>
      </c>
      <c r="D47" s="52">
        <f>F40</f>
        <v>0.4583333333333333</v>
      </c>
      <c r="E47" s="155" t="s">
        <v>41</v>
      </c>
      <c r="F47" s="52">
        <f>D47+$C$16</f>
        <v>0.5</v>
      </c>
      <c r="G47" s="3"/>
      <c r="H47" s="16" t="s">
        <v>6</v>
      </c>
      <c r="I47" s="17"/>
      <c r="J47" s="18" t="s">
        <v>7</v>
      </c>
      <c r="K47" s="17"/>
      <c r="L47" s="16" t="s">
        <v>6</v>
      </c>
      <c r="M47" s="17"/>
      <c r="N47" s="18" t="s">
        <v>7</v>
      </c>
      <c r="P47" s="27" t="s">
        <v>6</v>
      </c>
      <c r="Q47" s="28"/>
      <c r="R47" s="29" t="s">
        <v>7</v>
      </c>
      <c r="S47" s="8"/>
      <c r="T47" s="27" t="s">
        <v>6</v>
      </c>
      <c r="U47" s="28"/>
      <c r="V47" s="29" t="s">
        <v>7</v>
      </c>
      <c r="W47" s="54"/>
    </row>
    <row r="48" spans="1:23" ht="12.75">
      <c r="A48" s="162"/>
      <c r="B48" s="162"/>
      <c r="C48" s="162"/>
      <c r="D48" s="52"/>
      <c r="E48" s="155"/>
      <c r="F48" s="52"/>
      <c r="G48" s="3"/>
      <c r="H48" s="16" t="s">
        <v>2</v>
      </c>
      <c r="I48" s="17"/>
      <c r="J48" s="18" t="s">
        <v>3</v>
      </c>
      <c r="K48" s="17"/>
      <c r="L48" s="16" t="s">
        <v>2</v>
      </c>
      <c r="M48" s="17"/>
      <c r="N48" s="18" t="s">
        <v>3</v>
      </c>
      <c r="P48" s="27" t="s">
        <v>2</v>
      </c>
      <c r="Q48" s="28"/>
      <c r="R48" s="29" t="s">
        <v>3</v>
      </c>
      <c r="S48" s="8"/>
      <c r="T48" s="27" t="s">
        <v>2</v>
      </c>
      <c r="U48" s="28"/>
      <c r="V48" s="29" t="s">
        <v>3</v>
      </c>
      <c r="W48" s="54"/>
    </row>
    <row r="49" spans="1:23" ht="13.5" thickBot="1">
      <c r="A49" s="162"/>
      <c r="B49" s="162"/>
      <c r="C49" s="162"/>
      <c r="D49" s="52"/>
      <c r="E49" s="155"/>
      <c r="F49" s="52"/>
      <c r="G49" s="3"/>
      <c r="H49" s="19" t="s">
        <v>4</v>
      </c>
      <c r="I49" s="20"/>
      <c r="J49" s="21" t="s">
        <v>5</v>
      </c>
      <c r="K49" s="17"/>
      <c r="L49" s="19" t="s">
        <v>4</v>
      </c>
      <c r="M49" s="20"/>
      <c r="N49" s="21" t="s">
        <v>5</v>
      </c>
      <c r="P49" s="30" t="s">
        <v>4</v>
      </c>
      <c r="Q49" s="31"/>
      <c r="R49" s="32" t="s">
        <v>5</v>
      </c>
      <c r="S49" s="8"/>
      <c r="T49" s="30" t="s">
        <v>4</v>
      </c>
      <c r="U49" s="31"/>
      <c r="V49" s="32" t="s">
        <v>5</v>
      </c>
      <c r="W49" s="54"/>
    </row>
    <row r="50" spans="1:23" ht="19.5" customHeight="1">
      <c r="A50" s="162"/>
      <c r="B50" s="162"/>
      <c r="C50" s="162"/>
      <c r="D50" s="52"/>
      <c r="E50" s="155"/>
      <c r="F50" s="52"/>
      <c r="G50" s="3"/>
      <c r="H50" s="5"/>
      <c r="I50" s="5"/>
      <c r="J50" s="5"/>
      <c r="K50" s="5"/>
      <c r="L50" s="5"/>
      <c r="M50" s="5"/>
      <c r="N50" s="5"/>
      <c r="W50" s="54"/>
    </row>
    <row r="51" spans="1:23" ht="12.75" hidden="1">
      <c r="A51" s="162"/>
      <c r="B51" s="162"/>
      <c r="C51" s="162"/>
      <c r="D51" s="52"/>
      <c r="E51" s="155"/>
      <c r="F51" s="52"/>
      <c r="G51" s="3"/>
      <c r="H51" s="5"/>
      <c r="I51" s="5"/>
      <c r="J51" s="5"/>
      <c r="K51" s="5"/>
      <c r="L51" s="5"/>
      <c r="M51" s="5"/>
      <c r="N51" s="5"/>
      <c r="W51" s="54"/>
    </row>
    <row r="52" spans="1:23" ht="12.75">
      <c r="A52" s="166"/>
      <c r="B52" s="166"/>
      <c r="C52" s="166"/>
      <c r="D52" s="9"/>
      <c r="E52" s="153"/>
      <c r="F52" s="9"/>
      <c r="G52" s="4"/>
      <c r="H52" s="36" t="str">
        <f>H38</f>
        <v>Nagle C</v>
      </c>
      <c r="I52" s="37" t="s">
        <v>38</v>
      </c>
      <c r="J52" s="38" t="str">
        <f>L38</f>
        <v>Catholic College Sale</v>
      </c>
      <c r="K52" s="6"/>
      <c r="L52" s="36" t="str">
        <f>J38</f>
        <v>Leongatha SC</v>
      </c>
      <c r="M52" s="37" t="s">
        <v>38</v>
      </c>
      <c r="N52" s="38" t="str">
        <f>N38</f>
        <v>Lowanna C</v>
      </c>
      <c r="O52" s="1"/>
      <c r="P52" s="48" t="str">
        <f>P38</f>
        <v>Nagle C</v>
      </c>
      <c r="Q52" s="37" t="s">
        <v>38</v>
      </c>
      <c r="R52" s="49" t="str">
        <f>T38</f>
        <v>Lavalla CC</v>
      </c>
      <c r="S52" s="7"/>
      <c r="T52" s="48" t="str">
        <f>R38</f>
        <v>Wonthaggi SC</v>
      </c>
      <c r="U52" s="37" t="s">
        <v>38</v>
      </c>
      <c r="V52" s="49" t="str">
        <f>V38</f>
        <v>Warragul RC</v>
      </c>
      <c r="W52" s="56"/>
    </row>
    <row r="53" spans="1:23" ht="12.75">
      <c r="A53" s="162"/>
      <c r="B53" s="162"/>
      <c r="C53" s="162"/>
      <c r="D53" s="52"/>
      <c r="E53" s="155"/>
      <c r="F53" s="52"/>
      <c r="G53" s="2"/>
      <c r="H53" s="50"/>
      <c r="I53" s="14"/>
      <c r="J53" s="45"/>
      <c r="L53" s="50"/>
      <c r="M53" s="14"/>
      <c r="N53" s="45"/>
      <c r="P53" s="50"/>
      <c r="Q53" s="14"/>
      <c r="R53" s="45"/>
      <c r="T53" s="50"/>
      <c r="U53" s="14"/>
      <c r="V53" s="45"/>
      <c r="W53" s="54"/>
    </row>
    <row r="54" spans="1:23" ht="12.75">
      <c r="A54" s="162"/>
      <c r="B54" s="162"/>
      <c r="C54" s="165">
        <v>0.013888888888888888</v>
      </c>
      <c r="D54" s="52">
        <f>F47</f>
        <v>0.5</v>
      </c>
      <c r="E54" s="155" t="s">
        <v>41</v>
      </c>
      <c r="F54" s="52">
        <f>D54+$C$16</f>
        <v>0.5416666666666666</v>
      </c>
      <c r="G54" s="3"/>
      <c r="H54" s="50" t="s">
        <v>6</v>
      </c>
      <c r="I54" s="14"/>
      <c r="J54" s="45" t="s">
        <v>7</v>
      </c>
      <c r="L54" s="50" t="s">
        <v>6</v>
      </c>
      <c r="M54" s="14"/>
      <c r="N54" s="45" t="s">
        <v>7</v>
      </c>
      <c r="P54" s="50" t="s">
        <v>6</v>
      </c>
      <c r="Q54" s="14"/>
      <c r="R54" s="45" t="s">
        <v>7</v>
      </c>
      <c r="T54" s="50" t="s">
        <v>6</v>
      </c>
      <c r="U54" s="14"/>
      <c r="V54" s="45" t="s">
        <v>7</v>
      </c>
      <c r="W54" s="54"/>
    </row>
    <row r="55" spans="1:23" ht="12.75">
      <c r="A55" s="162"/>
      <c r="B55" s="162"/>
      <c r="C55" s="162"/>
      <c r="D55" s="52"/>
      <c r="E55" s="155"/>
      <c r="F55" s="52"/>
      <c r="G55" s="3"/>
      <c r="H55" s="50" t="s">
        <v>2</v>
      </c>
      <c r="I55" s="14"/>
      <c r="J55" s="45" t="s">
        <v>3</v>
      </c>
      <c r="L55" s="50" t="s">
        <v>2</v>
      </c>
      <c r="M55" s="14"/>
      <c r="N55" s="45" t="s">
        <v>3</v>
      </c>
      <c r="P55" s="50" t="s">
        <v>2</v>
      </c>
      <c r="Q55" s="14"/>
      <c r="R55" s="45" t="s">
        <v>3</v>
      </c>
      <c r="T55" s="50" t="s">
        <v>2</v>
      </c>
      <c r="U55" s="14"/>
      <c r="V55" s="45" t="s">
        <v>3</v>
      </c>
      <c r="W55" s="54"/>
    </row>
    <row r="56" spans="1:23" ht="12.75">
      <c r="A56" s="162"/>
      <c r="B56" s="162"/>
      <c r="C56" s="162"/>
      <c r="D56" s="52"/>
      <c r="E56" s="155"/>
      <c r="F56" s="52"/>
      <c r="G56" s="3"/>
      <c r="H56" s="51" t="s">
        <v>4</v>
      </c>
      <c r="I56" s="46"/>
      <c r="J56" s="47" t="s">
        <v>5</v>
      </c>
      <c r="L56" s="51" t="s">
        <v>4</v>
      </c>
      <c r="M56" s="46"/>
      <c r="N56" s="47" t="s">
        <v>5</v>
      </c>
      <c r="P56" s="51" t="s">
        <v>4</v>
      </c>
      <c r="Q56" s="46"/>
      <c r="R56" s="47" t="s">
        <v>5</v>
      </c>
      <c r="T56" s="51" t="s">
        <v>4</v>
      </c>
      <c r="U56" s="46"/>
      <c r="V56" s="47" t="s">
        <v>5</v>
      </c>
      <c r="W56" s="54"/>
    </row>
    <row r="57" spans="1:23" ht="19.5" customHeight="1">
      <c r="A57" s="162"/>
      <c r="B57" s="162"/>
      <c r="C57" s="162"/>
      <c r="D57" s="52"/>
      <c r="E57" s="155"/>
      <c r="F57" s="52"/>
      <c r="G57" s="3"/>
      <c r="W57" s="54"/>
    </row>
    <row r="58" spans="1:23" ht="12.75" hidden="1">
      <c r="A58" s="162"/>
      <c r="B58" s="162"/>
      <c r="C58" s="162"/>
      <c r="D58" s="52"/>
      <c r="E58" s="155"/>
      <c r="F58" s="52"/>
      <c r="G58" s="3"/>
      <c r="W58" s="54"/>
    </row>
    <row r="59" spans="1:23" ht="12.75">
      <c r="A59" s="162"/>
      <c r="B59" s="162"/>
      <c r="C59" s="166"/>
      <c r="D59" s="9"/>
      <c r="E59" s="153"/>
      <c r="F59" s="9"/>
      <c r="G59" s="4"/>
      <c r="H59" s="36" t="str">
        <f>H52</f>
        <v>Nagle C</v>
      </c>
      <c r="I59" s="37" t="s">
        <v>38</v>
      </c>
      <c r="J59" s="179" t="str">
        <f>N38</f>
        <v>Lowanna C</v>
      </c>
      <c r="K59" s="6"/>
      <c r="L59" s="36" t="str">
        <f>J38</f>
        <v>Leongatha SC</v>
      </c>
      <c r="M59" s="37" t="s">
        <v>38</v>
      </c>
      <c r="N59" s="38" t="str">
        <f>L38</f>
        <v>Catholic College Sale</v>
      </c>
      <c r="O59" s="7"/>
      <c r="P59" s="48" t="str">
        <f>P38</f>
        <v>Nagle C</v>
      </c>
      <c r="Q59" s="37" t="s">
        <v>38</v>
      </c>
      <c r="R59" s="49" t="str">
        <f>R38</f>
        <v>Wonthaggi SC</v>
      </c>
      <c r="S59" s="7"/>
      <c r="T59" s="48" t="str">
        <f>R38</f>
        <v>Wonthaggi SC</v>
      </c>
      <c r="U59" s="37" t="s">
        <v>38</v>
      </c>
      <c r="V59" s="49" t="str">
        <f>T38</f>
        <v>Lavalla CC</v>
      </c>
      <c r="W59" s="54"/>
    </row>
    <row r="60" spans="1:23" ht="12.75">
      <c r="A60" s="162"/>
      <c r="B60" s="162"/>
      <c r="C60" s="162"/>
      <c r="D60" s="52"/>
      <c r="E60" s="155"/>
      <c r="F60" s="52"/>
      <c r="G60" s="2"/>
      <c r="H60" s="50"/>
      <c r="I60" s="14"/>
      <c r="J60" s="45"/>
      <c r="L60" s="50"/>
      <c r="M60" s="14"/>
      <c r="N60" s="45"/>
      <c r="P60" s="50"/>
      <c r="Q60" s="14"/>
      <c r="R60" s="45"/>
      <c r="T60" s="50"/>
      <c r="U60" s="14"/>
      <c r="V60" s="45"/>
      <c r="W60" s="54"/>
    </row>
    <row r="61" spans="1:23" ht="12.75">
      <c r="A61" s="162"/>
      <c r="B61" s="162"/>
      <c r="C61" s="165">
        <v>0.013888888888888888</v>
      </c>
      <c r="D61" s="52">
        <f>F54</f>
        <v>0.5416666666666666</v>
      </c>
      <c r="E61" s="155" t="s">
        <v>41</v>
      </c>
      <c r="F61" s="52">
        <f>D61+$C$16</f>
        <v>0.5833333333333333</v>
      </c>
      <c r="G61" s="3"/>
      <c r="H61" s="39" t="s">
        <v>6</v>
      </c>
      <c r="I61" s="40"/>
      <c r="J61" s="41" t="s">
        <v>7</v>
      </c>
      <c r="K61" s="8"/>
      <c r="L61" s="39" t="s">
        <v>6</v>
      </c>
      <c r="M61" s="14"/>
      <c r="N61" s="45" t="s">
        <v>7</v>
      </c>
      <c r="P61" s="50" t="s">
        <v>6</v>
      </c>
      <c r="Q61" s="14"/>
      <c r="R61" s="45" t="s">
        <v>7</v>
      </c>
      <c r="T61" s="50" t="s">
        <v>6</v>
      </c>
      <c r="U61" s="14"/>
      <c r="V61" s="45" t="s">
        <v>7</v>
      </c>
      <c r="W61" s="54"/>
    </row>
    <row r="62" spans="1:23" ht="12.75">
      <c r="A62" s="162"/>
      <c r="B62" s="162"/>
      <c r="C62" s="162"/>
      <c r="D62" s="2"/>
      <c r="E62" s="152"/>
      <c r="F62" s="2"/>
      <c r="G62" s="3"/>
      <c r="H62" s="39" t="s">
        <v>2</v>
      </c>
      <c r="I62" s="40"/>
      <c r="J62" s="41" t="s">
        <v>3</v>
      </c>
      <c r="K62" s="8"/>
      <c r="L62" s="39" t="s">
        <v>2</v>
      </c>
      <c r="M62" s="14"/>
      <c r="N62" s="45" t="s">
        <v>3</v>
      </c>
      <c r="P62" s="50" t="s">
        <v>2</v>
      </c>
      <c r="Q62" s="14"/>
      <c r="R62" s="45" t="s">
        <v>3</v>
      </c>
      <c r="T62" s="50" t="s">
        <v>2</v>
      </c>
      <c r="U62" s="14"/>
      <c r="V62" s="45" t="s">
        <v>3</v>
      </c>
      <c r="W62" s="54"/>
    </row>
    <row r="63" spans="1:23" ht="12.75">
      <c r="A63" s="162"/>
      <c r="B63" s="162"/>
      <c r="C63" s="162"/>
      <c r="D63" s="52"/>
      <c r="E63" s="155"/>
      <c r="F63" s="52"/>
      <c r="G63" s="3"/>
      <c r="H63" s="42" t="s">
        <v>4</v>
      </c>
      <c r="I63" s="43"/>
      <c r="J63" s="44" t="s">
        <v>5</v>
      </c>
      <c r="K63" s="8"/>
      <c r="L63" s="42" t="s">
        <v>4</v>
      </c>
      <c r="M63" s="46"/>
      <c r="N63" s="47" t="s">
        <v>5</v>
      </c>
      <c r="P63" s="51" t="s">
        <v>4</v>
      </c>
      <c r="Q63" s="46"/>
      <c r="R63" s="47" t="s">
        <v>5</v>
      </c>
      <c r="T63" s="51" t="s">
        <v>4</v>
      </c>
      <c r="U63" s="46"/>
      <c r="V63" s="47" t="s">
        <v>5</v>
      </c>
      <c r="W63" s="54"/>
    </row>
    <row r="64" spans="1:23" ht="12.75">
      <c r="A64" s="162"/>
      <c r="B64" s="162"/>
      <c r="C64" s="162"/>
      <c r="D64" s="52"/>
      <c r="E64" s="155"/>
      <c r="F64" s="52"/>
      <c r="G64" s="3"/>
      <c r="W64" s="54"/>
    </row>
    <row r="65" spans="1:23" ht="12.75">
      <c r="A65" s="162"/>
      <c r="B65" s="162"/>
      <c r="C65" s="162"/>
      <c r="D65" s="52"/>
      <c r="E65" s="155"/>
      <c r="F65" s="52"/>
      <c r="G65" s="3"/>
      <c r="W65" s="54"/>
    </row>
    <row r="66" spans="1:23" ht="18">
      <c r="A66" s="163"/>
      <c r="B66" s="163"/>
      <c r="C66" s="163"/>
      <c r="D66" s="157"/>
      <c r="E66" s="156"/>
      <c r="F66" s="157"/>
      <c r="G66" s="33"/>
      <c r="H66" s="34"/>
      <c r="I66" s="33" t="s">
        <v>24</v>
      </c>
      <c r="J66" s="34"/>
      <c r="K66" s="34"/>
      <c r="L66" s="34"/>
      <c r="M66" s="33" t="s">
        <v>24</v>
      </c>
      <c r="N66" s="35"/>
      <c r="O66" s="35"/>
      <c r="P66" s="34"/>
      <c r="Q66" s="33" t="s">
        <v>26</v>
      </c>
      <c r="R66" s="33"/>
      <c r="S66" s="35"/>
      <c r="T66" s="34"/>
      <c r="U66" s="33" t="s">
        <v>26</v>
      </c>
      <c r="V66" s="35"/>
      <c r="W66" s="55"/>
    </row>
    <row r="67" spans="1:23" ht="12.75">
      <c r="A67" s="162"/>
      <c r="B67" s="162"/>
      <c r="C67" s="162"/>
      <c r="D67" s="52"/>
      <c r="E67" s="155"/>
      <c r="F67" s="52"/>
      <c r="W67" s="54"/>
    </row>
    <row r="68" spans="1:23" ht="12.75">
      <c r="A68" s="162"/>
      <c r="B68" s="162"/>
      <c r="C68" s="162"/>
      <c r="D68" s="9" t="s">
        <v>0</v>
      </c>
      <c r="E68" s="153"/>
      <c r="F68" s="9" t="s">
        <v>1</v>
      </c>
      <c r="G68" s="1"/>
      <c r="H68" s="1" t="s">
        <v>30</v>
      </c>
      <c r="I68" s="1"/>
      <c r="J68" s="1" t="s">
        <v>31</v>
      </c>
      <c r="K68" s="1"/>
      <c r="L68" s="1" t="s">
        <v>32</v>
      </c>
      <c r="M68" s="1"/>
      <c r="N68" s="1" t="s">
        <v>33</v>
      </c>
      <c r="O68" s="1"/>
      <c r="P68" s="1" t="s">
        <v>34</v>
      </c>
      <c r="Q68" s="1"/>
      <c r="R68" s="1" t="s">
        <v>35</v>
      </c>
      <c r="S68" s="1"/>
      <c r="T68" s="1" t="s">
        <v>36</v>
      </c>
      <c r="U68" s="1"/>
      <c r="V68" s="1" t="s">
        <v>37</v>
      </c>
      <c r="W68" s="54"/>
    </row>
    <row r="69" spans="1:23" ht="12.75">
      <c r="A69" s="162"/>
      <c r="B69" s="162"/>
      <c r="C69" s="162"/>
      <c r="D69" s="1"/>
      <c r="E69" s="154"/>
      <c r="F69" s="1"/>
      <c r="W69" s="54"/>
    </row>
    <row r="70" spans="1:23" ht="12.75">
      <c r="A70" s="162"/>
      <c r="B70" s="162"/>
      <c r="C70" s="162"/>
      <c r="D70" s="9"/>
      <c r="E70" s="153"/>
      <c r="F70" s="9"/>
      <c r="G70" s="2"/>
      <c r="H70" s="36" t="str">
        <f>'Year 7'!B23</f>
        <v>Nagle C</v>
      </c>
      <c r="I70" s="37" t="s">
        <v>38</v>
      </c>
      <c r="J70" s="38" t="str">
        <f>'Year 7'!B24</f>
        <v>Mirboo North SC</v>
      </c>
      <c r="K70" s="6"/>
      <c r="L70" s="181" t="str">
        <f>'Year 7'!B25</f>
        <v>Catholic College Sale</v>
      </c>
      <c r="M70" s="37" t="s">
        <v>38</v>
      </c>
      <c r="N70" s="179" t="str">
        <f>'Year 7'!B26</f>
        <v>Drouin SC</v>
      </c>
      <c r="O70" s="6"/>
      <c r="P70" s="36" t="str">
        <f>'Year 7'!B43</f>
        <v>Nagle C</v>
      </c>
      <c r="Q70" s="37" t="s">
        <v>38</v>
      </c>
      <c r="R70" s="38" t="str">
        <f>'Year 7'!B44</f>
        <v>Mirboo North SC</v>
      </c>
      <c r="S70" s="6"/>
      <c r="T70" s="36" t="str">
        <f>'Year 7'!B45</f>
        <v>Lavalla CC</v>
      </c>
      <c r="U70" s="37" t="s">
        <v>38</v>
      </c>
      <c r="V70" s="38" t="str">
        <f>'Year 7'!B46</f>
        <v>Trafalgar HS</v>
      </c>
      <c r="W70" s="54"/>
    </row>
    <row r="71" spans="1:23" ht="12.75">
      <c r="A71" s="162"/>
      <c r="B71" s="162"/>
      <c r="C71" s="162"/>
      <c r="D71" s="52"/>
      <c r="E71" s="155"/>
      <c r="F71" s="52"/>
      <c r="G71" s="1"/>
      <c r="H71" s="39"/>
      <c r="I71" s="40"/>
      <c r="J71" s="41"/>
      <c r="K71" s="8"/>
      <c r="L71" s="39"/>
      <c r="M71" s="14"/>
      <c r="N71" s="45"/>
      <c r="P71" s="50"/>
      <c r="Q71" s="14"/>
      <c r="R71" s="45"/>
      <c r="T71" s="50"/>
      <c r="U71" s="14"/>
      <c r="V71" s="45"/>
      <c r="W71" s="54"/>
    </row>
    <row r="72" spans="1:23" ht="12.75">
      <c r="A72" s="162"/>
      <c r="B72" s="162"/>
      <c r="C72" s="165">
        <v>0.013888888888888888</v>
      </c>
      <c r="D72" s="52">
        <v>0.4166666666666667</v>
      </c>
      <c r="E72" s="155" t="s">
        <v>41</v>
      </c>
      <c r="F72" s="52">
        <v>0.4583333333333333</v>
      </c>
      <c r="G72" s="3"/>
      <c r="H72" s="39" t="s">
        <v>6</v>
      </c>
      <c r="I72" s="40"/>
      <c r="J72" s="41" t="s">
        <v>7</v>
      </c>
      <c r="K72" s="8"/>
      <c r="L72" s="39" t="s">
        <v>6</v>
      </c>
      <c r="M72" s="14"/>
      <c r="N72" s="45" t="s">
        <v>7</v>
      </c>
      <c r="P72" s="50" t="s">
        <v>6</v>
      </c>
      <c r="Q72" s="14"/>
      <c r="R72" s="45" t="s">
        <v>7</v>
      </c>
      <c r="T72" s="50" t="s">
        <v>6</v>
      </c>
      <c r="U72" s="14"/>
      <c r="V72" s="45" t="s">
        <v>7</v>
      </c>
      <c r="W72" s="54"/>
    </row>
    <row r="73" spans="1:23" ht="12.75">
      <c r="A73" s="162"/>
      <c r="B73" s="162"/>
      <c r="C73" s="162"/>
      <c r="D73" s="52"/>
      <c r="E73" s="155"/>
      <c r="F73" s="52"/>
      <c r="G73" s="3"/>
      <c r="H73" s="39" t="s">
        <v>2</v>
      </c>
      <c r="I73" s="40"/>
      <c r="J73" s="41" t="s">
        <v>3</v>
      </c>
      <c r="K73" s="8"/>
      <c r="L73" s="39" t="s">
        <v>2</v>
      </c>
      <c r="M73" s="14"/>
      <c r="N73" s="45" t="s">
        <v>3</v>
      </c>
      <c r="P73" s="50" t="s">
        <v>2</v>
      </c>
      <c r="Q73" s="14"/>
      <c r="R73" s="45" t="s">
        <v>3</v>
      </c>
      <c r="T73" s="50" t="s">
        <v>2</v>
      </c>
      <c r="U73" s="14"/>
      <c r="V73" s="45" t="s">
        <v>3</v>
      </c>
      <c r="W73" s="54"/>
    </row>
    <row r="74" spans="1:23" ht="12.75">
      <c r="A74" s="162"/>
      <c r="B74" s="162"/>
      <c r="C74" s="162"/>
      <c r="D74" s="52"/>
      <c r="E74" s="155"/>
      <c r="F74" s="52"/>
      <c r="G74" s="3"/>
      <c r="H74" s="42" t="s">
        <v>4</v>
      </c>
      <c r="I74" s="43"/>
      <c r="J74" s="44" t="s">
        <v>5</v>
      </c>
      <c r="K74" s="8"/>
      <c r="L74" s="42" t="s">
        <v>4</v>
      </c>
      <c r="M74" s="46"/>
      <c r="N74" s="47" t="s">
        <v>5</v>
      </c>
      <c r="P74" s="51" t="s">
        <v>4</v>
      </c>
      <c r="Q74" s="46"/>
      <c r="R74" s="47" t="s">
        <v>5</v>
      </c>
      <c r="T74" s="51" t="s">
        <v>4</v>
      </c>
      <c r="U74" s="46"/>
      <c r="V74" s="47" t="s">
        <v>5</v>
      </c>
      <c r="W74" s="54"/>
    </row>
    <row r="75" spans="1:23" ht="12.75" hidden="1">
      <c r="A75" s="162"/>
      <c r="B75" s="162"/>
      <c r="C75" s="162"/>
      <c r="D75" s="52"/>
      <c r="E75" s="155"/>
      <c r="F75" s="52"/>
      <c r="G75" s="3"/>
      <c r="W75" s="54"/>
    </row>
    <row r="76" spans="1:23" ht="19.5" customHeight="1">
      <c r="A76" s="162"/>
      <c r="B76" s="162"/>
      <c r="C76" s="162"/>
      <c r="D76" s="52"/>
      <c r="E76" s="155"/>
      <c r="F76" s="52"/>
      <c r="G76" s="3"/>
      <c r="W76" s="54"/>
    </row>
    <row r="77" spans="1:23" ht="12.75">
      <c r="A77" s="162"/>
      <c r="B77" s="162"/>
      <c r="C77" s="166"/>
      <c r="D77" s="9"/>
      <c r="E77" s="153"/>
      <c r="F77" s="9"/>
      <c r="G77" s="4"/>
      <c r="H77" s="36" t="str">
        <f>H70</f>
        <v>Nagle C</v>
      </c>
      <c r="I77" s="37" t="s">
        <v>38</v>
      </c>
      <c r="J77" s="179" t="str">
        <f>L70</f>
        <v>Catholic College Sale</v>
      </c>
      <c r="K77" s="6"/>
      <c r="L77" s="36" t="str">
        <f>J70</f>
        <v>Mirboo North SC</v>
      </c>
      <c r="M77" s="37" t="s">
        <v>38</v>
      </c>
      <c r="N77" s="179" t="str">
        <f>N70</f>
        <v>Drouin SC</v>
      </c>
      <c r="O77" s="6"/>
      <c r="P77" s="36" t="str">
        <f>P70</f>
        <v>Nagle C</v>
      </c>
      <c r="Q77" s="37" t="s">
        <v>38</v>
      </c>
      <c r="R77" s="38" t="str">
        <f>T70</f>
        <v>Lavalla CC</v>
      </c>
      <c r="S77" s="6"/>
      <c r="T77" s="36" t="str">
        <f>R70</f>
        <v>Mirboo North SC</v>
      </c>
      <c r="U77" s="37" t="s">
        <v>38</v>
      </c>
      <c r="V77" s="38" t="str">
        <f>V70</f>
        <v>Trafalgar HS</v>
      </c>
      <c r="W77" s="54"/>
    </row>
    <row r="78" spans="1:23" ht="12.75">
      <c r="A78" s="162"/>
      <c r="B78" s="162"/>
      <c r="C78" s="162"/>
      <c r="D78" s="52"/>
      <c r="E78" s="155"/>
      <c r="F78" s="52"/>
      <c r="G78" s="2"/>
      <c r="H78" s="39"/>
      <c r="I78" s="40"/>
      <c r="J78" s="41"/>
      <c r="K78" s="8"/>
      <c r="L78" s="39"/>
      <c r="M78" s="14"/>
      <c r="N78" s="45"/>
      <c r="P78" s="50"/>
      <c r="Q78" s="14"/>
      <c r="R78" s="45"/>
      <c r="T78" s="50"/>
      <c r="U78" s="14"/>
      <c r="V78" s="45"/>
      <c r="W78" s="54"/>
    </row>
    <row r="79" spans="1:23" ht="12.75">
      <c r="A79" s="162"/>
      <c r="B79" s="162"/>
      <c r="C79" s="165">
        <v>0.013888888888888888</v>
      </c>
      <c r="D79" s="52">
        <f>F72</f>
        <v>0.4583333333333333</v>
      </c>
      <c r="E79" s="155" t="s">
        <v>41</v>
      </c>
      <c r="F79" s="52">
        <f>D79+$C$16</f>
        <v>0.5</v>
      </c>
      <c r="G79" s="3"/>
      <c r="H79" s="39" t="s">
        <v>6</v>
      </c>
      <c r="I79" s="40"/>
      <c r="J79" s="41" t="s">
        <v>7</v>
      </c>
      <c r="K79" s="8"/>
      <c r="L79" s="39" t="s">
        <v>6</v>
      </c>
      <c r="M79" s="14"/>
      <c r="N79" s="45" t="s">
        <v>7</v>
      </c>
      <c r="P79" s="50" t="s">
        <v>6</v>
      </c>
      <c r="Q79" s="14"/>
      <c r="R79" s="45" t="s">
        <v>7</v>
      </c>
      <c r="T79" s="50" t="s">
        <v>6</v>
      </c>
      <c r="U79" s="14"/>
      <c r="V79" s="45" t="s">
        <v>7</v>
      </c>
      <c r="W79" s="54"/>
    </row>
    <row r="80" spans="1:23" ht="12.75">
      <c r="A80" s="162"/>
      <c r="B80" s="162"/>
      <c r="C80" s="162"/>
      <c r="D80" s="52"/>
      <c r="E80" s="155"/>
      <c r="F80" s="52"/>
      <c r="G80" s="3"/>
      <c r="H80" s="39" t="s">
        <v>2</v>
      </c>
      <c r="I80" s="40"/>
      <c r="J80" s="41" t="s">
        <v>3</v>
      </c>
      <c r="K80" s="8"/>
      <c r="L80" s="39" t="s">
        <v>2</v>
      </c>
      <c r="M80" s="14"/>
      <c r="N80" s="45" t="s">
        <v>3</v>
      </c>
      <c r="P80" s="50" t="s">
        <v>2</v>
      </c>
      <c r="Q80" s="14"/>
      <c r="R80" s="45" t="s">
        <v>3</v>
      </c>
      <c r="T80" s="50" t="s">
        <v>2</v>
      </c>
      <c r="U80" s="14"/>
      <c r="V80" s="45" t="s">
        <v>3</v>
      </c>
      <c r="W80" s="54"/>
    </row>
    <row r="81" spans="1:23" ht="12.75">
      <c r="A81" s="162"/>
      <c r="B81" s="162"/>
      <c r="C81" s="162"/>
      <c r="D81" s="52"/>
      <c r="E81" s="155"/>
      <c r="F81" s="52"/>
      <c r="G81" s="3"/>
      <c r="H81" s="42" t="s">
        <v>4</v>
      </c>
      <c r="I81" s="43"/>
      <c r="J81" s="44" t="s">
        <v>5</v>
      </c>
      <c r="K81" s="8"/>
      <c r="L81" s="42" t="s">
        <v>4</v>
      </c>
      <c r="M81" s="46"/>
      <c r="N81" s="47" t="s">
        <v>5</v>
      </c>
      <c r="P81" s="51" t="s">
        <v>4</v>
      </c>
      <c r="Q81" s="46"/>
      <c r="R81" s="47" t="s">
        <v>5</v>
      </c>
      <c r="T81" s="51" t="s">
        <v>4</v>
      </c>
      <c r="U81" s="46"/>
      <c r="V81" s="47" t="s">
        <v>5</v>
      </c>
      <c r="W81" s="54"/>
    </row>
    <row r="82" spans="1:23" ht="19.5" customHeight="1" thickBot="1">
      <c r="A82" s="162"/>
      <c r="B82" s="162"/>
      <c r="C82" s="162"/>
      <c r="D82" s="2"/>
      <c r="E82" s="152"/>
      <c r="F82" s="2"/>
      <c r="G82" s="3"/>
      <c r="W82" s="54"/>
    </row>
    <row r="83" spans="1:23" ht="12.75">
      <c r="A83" s="162"/>
      <c r="B83" s="162"/>
      <c r="C83" s="162"/>
      <c r="D83" s="52"/>
      <c r="E83" s="155"/>
      <c r="F83" s="52"/>
      <c r="G83" s="3"/>
      <c r="H83" s="186" t="s">
        <v>39</v>
      </c>
      <c r="I83" s="187"/>
      <c r="J83" s="188"/>
      <c r="K83" s="11"/>
      <c r="L83" s="186" t="s">
        <v>39</v>
      </c>
      <c r="M83" s="187"/>
      <c r="N83" s="188"/>
      <c r="O83" s="8"/>
      <c r="P83" s="183" t="s">
        <v>40</v>
      </c>
      <c r="Q83" s="184"/>
      <c r="R83" s="185"/>
      <c r="S83" s="151"/>
      <c r="T83" s="183" t="s">
        <v>40</v>
      </c>
      <c r="U83" s="184"/>
      <c r="V83" s="185"/>
      <c r="W83" s="54"/>
    </row>
    <row r="84" spans="1:23" ht="12.75">
      <c r="A84" s="162"/>
      <c r="B84" s="162"/>
      <c r="C84" s="166"/>
      <c r="D84" s="52"/>
      <c r="E84" s="155"/>
      <c r="F84" s="52"/>
      <c r="G84" s="4"/>
      <c r="H84" s="10" t="str">
        <f>H7</f>
        <v>Nagle C</v>
      </c>
      <c r="I84" s="11" t="s">
        <v>38</v>
      </c>
      <c r="J84" s="12" t="str">
        <f>N7</f>
        <v>Trafalgar HS</v>
      </c>
      <c r="K84" s="11"/>
      <c r="L84" s="174" t="str">
        <f>J7</f>
        <v>Wonthaggi SC</v>
      </c>
      <c r="M84" s="11" t="s">
        <v>38</v>
      </c>
      <c r="N84" s="12" t="str">
        <f>L7</f>
        <v>Lavalla CC</v>
      </c>
      <c r="O84" s="1"/>
      <c r="P84" s="22" t="str">
        <f>P7</f>
        <v>Nagle C</v>
      </c>
      <c r="Q84" s="23" t="s">
        <v>38</v>
      </c>
      <c r="R84" s="180" t="str">
        <f>V7</f>
        <v>Lowanna C</v>
      </c>
      <c r="S84" s="151"/>
      <c r="T84" s="22" t="str">
        <f>R7</f>
        <v>Wonthaggi SC</v>
      </c>
      <c r="U84" s="23" t="s">
        <v>38</v>
      </c>
      <c r="V84" s="24" t="str">
        <f>T7</f>
        <v>Lavalla CC</v>
      </c>
      <c r="W84" s="54"/>
    </row>
    <row r="85" spans="1:23" ht="12.75">
      <c r="A85" s="162"/>
      <c r="B85" s="162"/>
      <c r="C85" s="162"/>
      <c r="D85" s="9"/>
      <c r="E85" s="153"/>
      <c r="F85" s="9"/>
      <c r="G85" s="2"/>
      <c r="H85" s="16"/>
      <c r="I85" s="17"/>
      <c r="J85" s="18"/>
      <c r="K85" s="17"/>
      <c r="L85" s="16"/>
      <c r="M85" s="17"/>
      <c r="N85" s="18"/>
      <c r="O85" s="8"/>
      <c r="P85" s="27"/>
      <c r="Q85" s="28"/>
      <c r="R85" s="29"/>
      <c r="S85" s="151"/>
      <c r="T85" s="27"/>
      <c r="U85" s="28"/>
      <c r="V85" s="29"/>
      <c r="W85" s="54"/>
    </row>
    <row r="86" spans="1:23" ht="12.75">
      <c r="A86" s="162"/>
      <c r="B86" s="162"/>
      <c r="C86" s="165">
        <v>0.013888888888888888</v>
      </c>
      <c r="D86" s="52">
        <f>F79</f>
        <v>0.5</v>
      </c>
      <c r="E86" s="155" t="s">
        <v>41</v>
      </c>
      <c r="F86" s="52">
        <f>D86+$C$16</f>
        <v>0.5416666666666666</v>
      </c>
      <c r="G86" s="3"/>
      <c r="H86" s="16" t="s">
        <v>6</v>
      </c>
      <c r="I86" s="17"/>
      <c r="J86" s="18" t="s">
        <v>7</v>
      </c>
      <c r="K86" s="17"/>
      <c r="L86" s="16" t="s">
        <v>6</v>
      </c>
      <c r="M86" s="17"/>
      <c r="N86" s="18" t="s">
        <v>7</v>
      </c>
      <c r="O86" s="8"/>
      <c r="P86" s="27" t="s">
        <v>6</v>
      </c>
      <c r="Q86" s="28"/>
      <c r="R86" s="29" t="s">
        <v>7</v>
      </c>
      <c r="S86" s="151"/>
      <c r="T86" s="27" t="s">
        <v>6</v>
      </c>
      <c r="U86" s="28"/>
      <c r="V86" s="29" t="s">
        <v>7</v>
      </c>
      <c r="W86" s="54"/>
    </row>
    <row r="87" spans="1:23" ht="12.75">
      <c r="A87" s="162"/>
      <c r="B87" s="162"/>
      <c r="C87" s="162"/>
      <c r="D87" s="52"/>
      <c r="E87" s="155"/>
      <c r="F87" s="52"/>
      <c r="G87" s="3"/>
      <c r="H87" s="16" t="s">
        <v>2</v>
      </c>
      <c r="I87" s="17"/>
      <c r="J87" s="18" t="s">
        <v>3</v>
      </c>
      <c r="K87" s="17"/>
      <c r="L87" s="16" t="s">
        <v>2</v>
      </c>
      <c r="M87" s="17"/>
      <c r="N87" s="18" t="s">
        <v>3</v>
      </c>
      <c r="O87" s="8"/>
      <c r="P87" s="27" t="s">
        <v>2</v>
      </c>
      <c r="Q87" s="28"/>
      <c r="R87" s="29" t="s">
        <v>3</v>
      </c>
      <c r="S87" s="151"/>
      <c r="T87" s="27" t="s">
        <v>2</v>
      </c>
      <c r="U87" s="28"/>
      <c r="V87" s="29" t="s">
        <v>3</v>
      </c>
      <c r="W87" s="54"/>
    </row>
    <row r="88" spans="1:23" ht="13.5" thickBot="1">
      <c r="A88" s="162"/>
      <c r="B88" s="162"/>
      <c r="C88" s="162"/>
      <c r="D88" s="52"/>
      <c r="E88" s="155"/>
      <c r="F88" s="52"/>
      <c r="G88" s="3"/>
      <c r="H88" s="19" t="s">
        <v>4</v>
      </c>
      <c r="I88" s="20"/>
      <c r="J88" s="21" t="s">
        <v>5</v>
      </c>
      <c r="K88" s="17"/>
      <c r="L88" s="19" t="s">
        <v>4</v>
      </c>
      <c r="M88" s="20"/>
      <c r="N88" s="21" t="s">
        <v>5</v>
      </c>
      <c r="O88" s="8"/>
      <c r="P88" s="30" t="s">
        <v>4</v>
      </c>
      <c r="Q88" s="31"/>
      <c r="R88" s="32" t="s">
        <v>5</v>
      </c>
      <c r="S88" s="151"/>
      <c r="T88" s="30" t="s">
        <v>4</v>
      </c>
      <c r="U88" s="31"/>
      <c r="V88" s="32" t="s">
        <v>5</v>
      </c>
      <c r="W88" s="54"/>
    </row>
    <row r="89" spans="1:23" ht="12.75" hidden="1">
      <c r="A89" s="162"/>
      <c r="B89" s="162"/>
      <c r="C89" s="162"/>
      <c r="D89" s="52"/>
      <c r="E89" s="155"/>
      <c r="F89" s="52"/>
      <c r="G89" s="3"/>
      <c r="H89" s="5"/>
      <c r="I89" s="5"/>
      <c r="J89" s="5"/>
      <c r="K89" s="5"/>
      <c r="L89" s="5"/>
      <c r="M89" s="5"/>
      <c r="N89" s="5"/>
      <c r="W89" s="54"/>
    </row>
    <row r="90" spans="1:23" ht="19.5" customHeight="1">
      <c r="A90" s="162"/>
      <c r="B90" s="162"/>
      <c r="C90" s="162"/>
      <c r="D90" s="52"/>
      <c r="E90" s="155"/>
      <c r="F90" s="52"/>
      <c r="G90" s="3"/>
      <c r="H90" s="5"/>
      <c r="I90" s="5"/>
      <c r="J90" s="5"/>
      <c r="K90" s="5"/>
      <c r="L90" s="5"/>
      <c r="M90" s="5"/>
      <c r="N90" s="5"/>
      <c r="W90" s="54"/>
    </row>
    <row r="91" spans="1:23" ht="12.75">
      <c r="A91" s="162"/>
      <c r="B91" s="162"/>
      <c r="C91" s="166"/>
      <c r="D91" s="9"/>
      <c r="E91" s="153"/>
      <c r="F91" s="9"/>
      <c r="G91" s="4"/>
      <c r="H91" s="36" t="str">
        <f>H77</f>
        <v>Nagle C</v>
      </c>
      <c r="I91" s="37" t="s">
        <v>38</v>
      </c>
      <c r="J91" s="179" t="str">
        <f>N70</f>
        <v>Drouin SC</v>
      </c>
      <c r="K91" s="6"/>
      <c r="L91" s="36" t="str">
        <f>J70</f>
        <v>Mirboo North SC</v>
      </c>
      <c r="M91" s="37" t="s">
        <v>38</v>
      </c>
      <c r="N91" s="179" t="str">
        <f>L70</f>
        <v>Catholic College Sale</v>
      </c>
      <c r="O91" s="7"/>
      <c r="P91" s="36" t="str">
        <f>P84</f>
        <v>Nagle C</v>
      </c>
      <c r="Q91" s="37" t="s">
        <v>38</v>
      </c>
      <c r="R91" s="179" t="str">
        <f>R84</f>
        <v>Lowanna C</v>
      </c>
      <c r="S91" s="6"/>
      <c r="T91" s="36" t="str">
        <f>R70</f>
        <v>Mirboo North SC</v>
      </c>
      <c r="U91" s="37" t="s">
        <v>38</v>
      </c>
      <c r="V91" s="38" t="str">
        <f>T70</f>
        <v>Lavalla CC</v>
      </c>
      <c r="W91" s="54"/>
    </row>
    <row r="92" spans="1:23" ht="12.75">
      <c r="A92" s="162"/>
      <c r="B92" s="162"/>
      <c r="C92" s="162"/>
      <c r="D92" s="52"/>
      <c r="E92" s="155"/>
      <c r="F92" s="52"/>
      <c r="G92" s="2"/>
      <c r="H92" s="50"/>
      <c r="I92" s="14"/>
      <c r="J92" s="45"/>
      <c r="L92" s="50"/>
      <c r="M92" s="14"/>
      <c r="N92" s="45"/>
      <c r="P92" s="50"/>
      <c r="Q92" s="14"/>
      <c r="R92" s="45"/>
      <c r="T92" s="50"/>
      <c r="U92" s="14"/>
      <c r="V92" s="45"/>
      <c r="W92" s="54"/>
    </row>
    <row r="93" spans="1:23" ht="12.75">
      <c r="A93" s="162"/>
      <c r="B93" s="162"/>
      <c r="C93" s="165">
        <v>0.013888888888888888</v>
      </c>
      <c r="D93" s="52">
        <f>F86</f>
        <v>0.5416666666666666</v>
      </c>
      <c r="E93" s="155" t="s">
        <v>41</v>
      </c>
      <c r="F93" s="52">
        <f>D93+$C$16</f>
        <v>0.5833333333333333</v>
      </c>
      <c r="G93" s="3"/>
      <c r="H93" s="39" t="s">
        <v>6</v>
      </c>
      <c r="I93" s="40"/>
      <c r="J93" s="41" t="s">
        <v>7</v>
      </c>
      <c r="K93" s="8"/>
      <c r="L93" s="39" t="s">
        <v>6</v>
      </c>
      <c r="M93" s="14"/>
      <c r="N93" s="45" t="s">
        <v>7</v>
      </c>
      <c r="P93" s="50" t="s">
        <v>6</v>
      </c>
      <c r="Q93" s="14"/>
      <c r="R93" s="45" t="s">
        <v>7</v>
      </c>
      <c r="T93" s="50" t="s">
        <v>6</v>
      </c>
      <c r="U93" s="14"/>
      <c r="V93" s="45" t="s">
        <v>7</v>
      </c>
      <c r="W93" s="54"/>
    </row>
    <row r="94" spans="1:23" ht="12.75">
      <c r="A94" s="162"/>
      <c r="B94" s="162"/>
      <c r="C94" s="162"/>
      <c r="D94" s="52"/>
      <c r="E94" s="155"/>
      <c r="F94" s="52"/>
      <c r="G94" s="3"/>
      <c r="H94" s="39" t="s">
        <v>2</v>
      </c>
      <c r="I94" s="40"/>
      <c r="J94" s="41" t="s">
        <v>3</v>
      </c>
      <c r="K94" s="8"/>
      <c r="L94" s="39" t="s">
        <v>2</v>
      </c>
      <c r="M94" s="14"/>
      <c r="N94" s="45" t="s">
        <v>3</v>
      </c>
      <c r="P94" s="50" t="s">
        <v>2</v>
      </c>
      <c r="Q94" s="14"/>
      <c r="R94" s="45" t="s">
        <v>3</v>
      </c>
      <c r="T94" s="50" t="s">
        <v>2</v>
      </c>
      <c r="U94" s="14"/>
      <c r="V94" s="45" t="s">
        <v>3</v>
      </c>
      <c r="W94" s="54"/>
    </row>
    <row r="95" spans="1:23" ht="12.75">
      <c r="A95" s="162"/>
      <c r="B95" s="162"/>
      <c r="C95" s="162"/>
      <c r="D95" s="52"/>
      <c r="E95" s="155"/>
      <c r="F95" s="52"/>
      <c r="G95" s="3"/>
      <c r="H95" s="42" t="s">
        <v>4</v>
      </c>
      <c r="I95" s="43"/>
      <c r="J95" s="44" t="s">
        <v>5</v>
      </c>
      <c r="K95" s="8"/>
      <c r="L95" s="42" t="s">
        <v>4</v>
      </c>
      <c r="M95" s="46"/>
      <c r="N95" s="47" t="s">
        <v>5</v>
      </c>
      <c r="P95" s="51" t="s">
        <v>4</v>
      </c>
      <c r="Q95" s="46"/>
      <c r="R95" s="47" t="s">
        <v>5</v>
      </c>
      <c r="T95" s="51" t="s">
        <v>4</v>
      </c>
      <c r="U95" s="46"/>
      <c r="V95" s="47" t="s">
        <v>5</v>
      </c>
      <c r="W95" s="54"/>
    </row>
    <row r="96" spans="1:23" ht="12.75">
      <c r="A96" s="162"/>
      <c r="B96" s="162"/>
      <c r="C96" s="162"/>
      <c r="D96" s="53"/>
      <c r="E96" s="53"/>
      <c r="F96" s="53"/>
      <c r="G96" s="53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</row>
    <row r="97" spans="1:23" ht="12.75">
      <c r="A97" s="162"/>
      <c r="B97" s="162"/>
      <c r="C97" s="162"/>
      <c r="D97" s="53"/>
      <c r="E97" s="53"/>
      <c r="F97" s="53"/>
      <c r="G97" s="53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</row>
    <row r="98" spans="1:23" ht="12.75">
      <c r="A98" s="162"/>
      <c r="B98" s="162"/>
      <c r="C98" s="162"/>
      <c r="D98" s="53"/>
      <c r="E98" s="53"/>
      <c r="F98" s="53"/>
      <c r="G98" s="53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</row>
    <row r="99" spans="1:23" ht="12.75">
      <c r="A99" s="162"/>
      <c r="B99" s="162"/>
      <c r="C99" s="162"/>
      <c r="D99" s="53"/>
      <c r="E99" s="53"/>
      <c r="F99" s="53"/>
      <c r="G99" s="53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</row>
    <row r="100" spans="1:23" ht="12.75">
      <c r="A100" s="162"/>
      <c r="B100" s="162"/>
      <c r="C100" s="162"/>
      <c r="D100" s="53"/>
      <c r="E100" s="53"/>
      <c r="F100" s="53"/>
      <c r="G100" s="53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</row>
    <row r="101" spans="1:23" ht="12.75">
      <c r="A101" s="162"/>
      <c r="B101" s="162"/>
      <c r="C101" s="162"/>
      <c r="D101" s="53"/>
      <c r="E101" s="53"/>
      <c r="F101" s="53"/>
      <c r="G101" s="53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</row>
    <row r="102" spans="1:23" ht="12.75">
      <c r="A102" s="162"/>
      <c r="B102" s="162"/>
      <c r="C102" s="162"/>
      <c r="D102" s="53"/>
      <c r="E102" s="53"/>
      <c r="F102" s="53"/>
      <c r="G102" s="53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</row>
    <row r="103" spans="1:23" ht="12.75">
      <c r="A103" s="162"/>
      <c r="B103" s="162"/>
      <c r="C103" s="162"/>
      <c r="D103" s="53"/>
      <c r="E103" s="53"/>
      <c r="F103" s="53"/>
      <c r="G103" s="53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</row>
    <row r="104" spans="1:23" ht="12.75">
      <c r="A104" s="162"/>
      <c r="B104" s="162"/>
      <c r="C104" s="162"/>
      <c r="D104" s="53"/>
      <c r="E104" s="53"/>
      <c r="F104" s="53"/>
      <c r="G104" s="53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</row>
    <row r="105" spans="1:23" ht="12.75">
      <c r="A105" s="162"/>
      <c r="B105" s="162"/>
      <c r="C105" s="162"/>
      <c r="D105" s="53"/>
      <c r="E105" s="53"/>
      <c r="F105" s="53"/>
      <c r="G105" s="53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</row>
    <row r="106" spans="1:23" ht="12.75">
      <c r="A106" s="162"/>
      <c r="B106" s="162"/>
      <c r="C106" s="162"/>
      <c r="D106" s="53"/>
      <c r="E106" s="53"/>
      <c r="F106" s="53"/>
      <c r="G106" s="53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</row>
    <row r="107" spans="1:23" ht="12.75">
      <c r="A107" s="162"/>
      <c r="B107" s="162"/>
      <c r="C107" s="162"/>
      <c r="D107" s="53"/>
      <c r="E107" s="53"/>
      <c r="F107" s="53"/>
      <c r="G107" s="53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</row>
    <row r="108" spans="1:23" ht="12.75">
      <c r="A108" s="162"/>
      <c r="B108" s="162"/>
      <c r="C108" s="162"/>
      <c r="D108" s="53"/>
      <c r="E108" s="53"/>
      <c r="F108" s="53"/>
      <c r="G108" s="53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</row>
    <row r="109" spans="1:23" ht="12.75">
      <c r="A109" s="162"/>
      <c r="B109" s="162"/>
      <c r="C109" s="162"/>
      <c r="D109" s="53"/>
      <c r="E109" s="53"/>
      <c r="F109" s="53"/>
      <c r="G109" s="53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</row>
    <row r="110" spans="1:23" ht="12.75">
      <c r="A110" s="162"/>
      <c r="B110" s="162"/>
      <c r="C110" s="162"/>
      <c r="D110" s="53"/>
      <c r="E110" s="53"/>
      <c r="F110" s="53"/>
      <c r="G110" s="53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</row>
    <row r="111" spans="1:23" ht="12.75">
      <c r="A111" s="162"/>
      <c r="B111" s="162"/>
      <c r="C111" s="162"/>
      <c r="D111" s="53"/>
      <c r="E111" s="53"/>
      <c r="F111" s="53"/>
      <c r="G111" s="53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</row>
    <row r="112" spans="1:23" ht="12.75">
      <c r="A112" s="162"/>
      <c r="B112" s="162"/>
      <c r="C112" s="162"/>
      <c r="D112" s="53"/>
      <c r="E112" s="53"/>
      <c r="F112" s="53"/>
      <c r="G112" s="53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</row>
    <row r="113" spans="1:23" ht="12.75">
      <c r="A113" s="162"/>
      <c r="B113" s="162"/>
      <c r="C113" s="162"/>
      <c r="D113" s="53"/>
      <c r="E113" s="53"/>
      <c r="F113" s="53"/>
      <c r="G113" s="53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</row>
    <row r="114" spans="1:23" ht="12.75">
      <c r="A114" s="162"/>
      <c r="B114" s="162"/>
      <c r="C114" s="162"/>
      <c r="D114" s="53"/>
      <c r="E114" s="53"/>
      <c r="F114" s="53"/>
      <c r="G114" s="53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</row>
    <row r="115" spans="1:23" ht="12.75">
      <c r="A115" s="162"/>
      <c r="B115" s="162"/>
      <c r="C115" s="162"/>
      <c r="D115" s="53"/>
      <c r="E115" s="53"/>
      <c r="F115" s="53"/>
      <c r="G115" s="53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</row>
    <row r="116" spans="1:23" ht="12.75">
      <c r="A116" s="162"/>
      <c r="B116" s="162"/>
      <c r="C116" s="162"/>
      <c r="D116" s="53"/>
      <c r="E116" s="53"/>
      <c r="F116" s="53"/>
      <c r="G116" s="53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</row>
    <row r="117" spans="1:23" ht="12.75">
      <c r="A117" s="162"/>
      <c r="B117" s="162"/>
      <c r="C117" s="162"/>
      <c r="D117" s="53"/>
      <c r="E117" s="53"/>
      <c r="F117" s="53"/>
      <c r="G117" s="53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</row>
    <row r="118" spans="1:23" ht="12.75">
      <c r="A118" s="162"/>
      <c r="B118" s="162"/>
      <c r="C118" s="162"/>
      <c r="D118" s="53"/>
      <c r="E118" s="53"/>
      <c r="F118" s="53"/>
      <c r="G118" s="53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</row>
    <row r="119" spans="1:23" ht="12.75">
      <c r="A119" s="162"/>
      <c r="B119" s="162"/>
      <c r="C119" s="162"/>
      <c r="D119" s="53"/>
      <c r="E119" s="53"/>
      <c r="F119" s="53"/>
      <c r="G119" s="53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</row>
    <row r="120" spans="1:23" ht="12.75">
      <c r="A120" s="162"/>
      <c r="B120" s="162"/>
      <c r="C120" s="162"/>
      <c r="D120" s="53"/>
      <c r="E120" s="53"/>
      <c r="F120" s="53"/>
      <c r="G120" s="53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</row>
    <row r="121" spans="1:23" ht="12.75">
      <c r="A121" s="162"/>
      <c r="B121" s="162"/>
      <c r="C121" s="162"/>
      <c r="D121" s="53"/>
      <c r="E121" s="53"/>
      <c r="F121" s="53"/>
      <c r="G121" s="53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</row>
    <row r="122" spans="1:23" ht="12.75">
      <c r="A122" s="162"/>
      <c r="B122" s="162"/>
      <c r="C122" s="162"/>
      <c r="D122" s="53"/>
      <c r="E122" s="53"/>
      <c r="F122" s="53"/>
      <c r="G122" s="53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</row>
    <row r="123" spans="1:23" ht="12.75">
      <c r="A123" s="162"/>
      <c r="B123" s="162"/>
      <c r="C123" s="162"/>
      <c r="D123" s="53"/>
      <c r="E123" s="53"/>
      <c r="F123" s="53"/>
      <c r="G123" s="53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</row>
    <row r="124" spans="1:23" ht="12.75">
      <c r="A124" s="162"/>
      <c r="B124" s="162"/>
      <c r="C124" s="162"/>
      <c r="D124" s="53"/>
      <c r="E124" s="53"/>
      <c r="F124" s="53"/>
      <c r="G124" s="53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</row>
    <row r="125" spans="1:23" ht="12.75">
      <c r="A125" s="162"/>
      <c r="B125" s="162"/>
      <c r="C125" s="162"/>
      <c r="D125" s="53"/>
      <c r="E125" s="53"/>
      <c r="F125" s="53"/>
      <c r="G125" s="53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</row>
    <row r="126" spans="1:23" ht="12.75">
      <c r="A126" s="162"/>
      <c r="B126" s="162"/>
      <c r="C126" s="162"/>
      <c r="D126" s="53"/>
      <c r="E126" s="53"/>
      <c r="F126" s="53"/>
      <c r="G126" s="53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</row>
    <row r="127" spans="1:23" ht="12.75">
      <c r="A127" s="162"/>
      <c r="B127" s="162"/>
      <c r="C127" s="162"/>
      <c r="D127" s="53"/>
      <c r="E127" s="53"/>
      <c r="F127" s="53"/>
      <c r="G127" s="53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</row>
  </sheetData>
  <sheetProtection sheet="1" selectLockedCells="1"/>
  <mergeCells count="15">
    <mergeCell ref="T44:V44"/>
    <mergeCell ref="P83:R83"/>
    <mergeCell ref="T83:V83"/>
    <mergeCell ref="H83:J83"/>
    <mergeCell ref="L83:N83"/>
    <mergeCell ref="H44:J44"/>
    <mergeCell ref="L44:N44"/>
    <mergeCell ref="P44:R44"/>
    <mergeCell ref="D1:V1"/>
    <mergeCell ref="P6:R6"/>
    <mergeCell ref="H6:J6"/>
    <mergeCell ref="L6:N6"/>
    <mergeCell ref="T6:V6"/>
    <mergeCell ref="B2:B4"/>
    <mergeCell ref="B6:B7"/>
  </mergeCells>
  <printOptions horizontalCentered="1"/>
  <pageMargins left="0.1968503937007874" right="0.1968503937007874" top="2.047244094488189" bottom="0.35433070866141736" header="0.5118110236220472" footer="0.5118110236220472"/>
  <pageSetup horizontalDpi="600" verticalDpi="600" orientation="landscape" paperSize="9" scale="85" r:id="rId1"/>
  <headerFooter alignWithMargins="0">
    <oddHeader>&amp;C&amp;"Arial,Bold"&amp;48s.s.v.&amp;36 - SOUTHERN ZONE GIPPSLAND TENNIS FINALS</oddHeader>
  </headerFooter>
  <rowBreaks count="2" manualBreakCount="2">
    <brk id="33" max="255" man="1"/>
    <brk id="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1:AB116"/>
  <sheetViews>
    <sheetView showGridLines="0" showRowColHeaders="0" showZeros="0" zoomScale="85" zoomScaleNormal="85" zoomScalePageLayoutView="0" workbookViewId="0" topLeftCell="A40">
      <selection activeCell="C23" sqref="C23"/>
    </sheetView>
  </sheetViews>
  <sheetFormatPr defaultColWidth="0" defaultRowHeight="12.75"/>
  <cols>
    <col min="1" max="1" width="4.57421875" style="64" customWidth="1"/>
    <col min="2" max="2" width="25.7109375" style="64" customWidth="1"/>
    <col min="3" max="14" width="6.7109375" style="64" customWidth="1"/>
    <col min="15" max="19" width="6.421875" style="64" customWidth="1"/>
    <col min="20" max="16384" width="5.7109375" style="64" hidden="1" customWidth="1"/>
  </cols>
  <sheetData>
    <row r="1" s="61" customFormat="1" ht="42.75" customHeight="1">
      <c r="T1" s="62"/>
    </row>
    <row r="2" spans="1:20" ht="34.5" customHeight="1">
      <c r="A2" s="61"/>
      <c r="C2" s="168"/>
      <c r="D2" s="168"/>
      <c r="E2" s="168"/>
      <c r="F2" s="169" t="s">
        <v>154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63"/>
      <c r="T2" s="62"/>
    </row>
    <row r="3" spans="1:20" ht="34.5" customHeight="1">
      <c r="A3" s="61"/>
      <c r="B3" s="167"/>
      <c r="C3" s="167"/>
      <c r="D3" s="167"/>
      <c r="E3" s="167"/>
      <c r="F3" s="170" t="s">
        <v>139</v>
      </c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63"/>
      <c r="T3" s="62"/>
    </row>
    <row r="4" spans="1:20" ht="34.5" customHeight="1" thickBot="1">
      <c r="A4" s="61"/>
      <c r="B4" s="167"/>
      <c r="C4" s="167"/>
      <c r="D4" s="167"/>
      <c r="E4" s="167"/>
      <c r="F4" s="171" t="str">
        <f>"GIPPSLAND FINALS "&amp;'Enter Teams &amp; Draw'!B6</f>
        <v>GIPPSLAND FINALS 2011</v>
      </c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63"/>
      <c r="T4" s="62"/>
    </row>
    <row r="5" spans="1:20" s="68" customFormat="1" ht="33.75" customHeight="1" thickTop="1">
      <c r="A5" s="65"/>
      <c r="B5" s="224" t="s">
        <v>153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66"/>
      <c r="T5" s="67"/>
    </row>
    <row r="6" spans="1:20" ht="8.25" customHeight="1">
      <c r="A6" s="6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  <c r="T6" s="62"/>
    </row>
    <row r="7" spans="1:20" ht="39.75" customHeight="1">
      <c r="A7" s="61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71"/>
      <c r="T7" s="62"/>
    </row>
    <row r="8" spans="1:20" ht="47.25" customHeight="1" thickBot="1">
      <c r="A8" s="61"/>
      <c r="B8" s="210" t="str">
        <f>C18</f>
        <v>SENIOR GIRLS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70"/>
      <c r="T8" s="62"/>
    </row>
    <row r="9" spans="1:20" ht="19.5" customHeight="1" thickTop="1">
      <c r="A9" s="61"/>
      <c r="C9" s="198" t="s">
        <v>119</v>
      </c>
      <c r="D9" s="199"/>
      <c r="E9" s="199"/>
      <c r="F9" s="199" t="s">
        <v>135</v>
      </c>
      <c r="G9" s="199"/>
      <c r="H9" s="199"/>
      <c r="I9" s="202" t="str">
        <f>B23</f>
        <v>Nagle C</v>
      </c>
      <c r="J9" s="203"/>
      <c r="K9" s="203"/>
      <c r="L9" s="203"/>
      <c r="M9" s="72" t="s">
        <v>42</v>
      </c>
      <c r="N9" s="204" t="str">
        <f>B24</f>
        <v>Wonthaggi SC</v>
      </c>
      <c r="O9" s="204"/>
      <c r="P9" s="204"/>
      <c r="Q9" s="205"/>
      <c r="R9" s="73"/>
      <c r="S9" s="74"/>
      <c r="T9" s="62"/>
    </row>
    <row r="10" spans="1:20" ht="19.5" customHeight="1" thickBot="1">
      <c r="A10" s="61"/>
      <c r="C10" s="200"/>
      <c r="D10" s="201"/>
      <c r="E10" s="201"/>
      <c r="F10" s="201" t="s">
        <v>136</v>
      </c>
      <c r="G10" s="201"/>
      <c r="H10" s="201"/>
      <c r="I10" s="218" t="str">
        <f>B25</f>
        <v>Lavalla CC</v>
      </c>
      <c r="J10" s="219"/>
      <c r="K10" s="219"/>
      <c r="L10" s="219"/>
      <c r="M10" s="75" t="s">
        <v>42</v>
      </c>
      <c r="N10" s="208" t="str">
        <f>B26</f>
        <v>Lowanna C</v>
      </c>
      <c r="O10" s="208"/>
      <c r="P10" s="208"/>
      <c r="Q10" s="209"/>
      <c r="R10" s="73"/>
      <c r="S10" s="74"/>
      <c r="T10" s="62"/>
    </row>
    <row r="11" spans="1:20" ht="8.25" customHeight="1" thickBot="1" thickTop="1">
      <c r="A11" s="61"/>
      <c r="C11" s="76"/>
      <c r="D11" s="77"/>
      <c r="E11" s="77"/>
      <c r="F11" s="77"/>
      <c r="G11" s="77"/>
      <c r="H11" s="77"/>
      <c r="I11" s="77"/>
      <c r="J11" s="78"/>
      <c r="K11" s="77"/>
      <c r="L11" s="77"/>
      <c r="M11" s="77"/>
      <c r="N11" s="79"/>
      <c r="O11" s="77"/>
      <c r="P11" s="80"/>
      <c r="Q11" s="80"/>
      <c r="R11" s="73"/>
      <c r="S11" s="74"/>
      <c r="T11" s="62"/>
    </row>
    <row r="12" spans="1:20" ht="19.5" customHeight="1" thickTop="1">
      <c r="A12" s="61"/>
      <c r="C12" s="198" t="s">
        <v>120</v>
      </c>
      <c r="D12" s="199"/>
      <c r="E12" s="199"/>
      <c r="F12" s="199" t="s">
        <v>129</v>
      </c>
      <c r="G12" s="199"/>
      <c r="H12" s="199"/>
      <c r="I12" s="202" t="str">
        <f>B23</f>
        <v>Nagle C</v>
      </c>
      <c r="J12" s="203"/>
      <c r="K12" s="203"/>
      <c r="L12" s="203"/>
      <c r="M12" s="72" t="s">
        <v>42</v>
      </c>
      <c r="N12" s="222" t="str">
        <f>B25</f>
        <v>Lavalla CC</v>
      </c>
      <c r="O12" s="222"/>
      <c r="P12" s="222"/>
      <c r="Q12" s="223"/>
      <c r="R12" s="73"/>
      <c r="S12" s="74"/>
      <c r="T12" s="62"/>
    </row>
    <row r="13" spans="1:20" ht="19.5" customHeight="1" thickBot="1">
      <c r="A13" s="61"/>
      <c r="C13" s="200"/>
      <c r="D13" s="201"/>
      <c r="E13" s="201"/>
      <c r="F13" s="201" t="s">
        <v>130</v>
      </c>
      <c r="G13" s="201"/>
      <c r="H13" s="201"/>
      <c r="I13" s="213" t="str">
        <f>B24</f>
        <v>Wonthaggi SC</v>
      </c>
      <c r="J13" s="214"/>
      <c r="K13" s="214"/>
      <c r="L13" s="214"/>
      <c r="M13" s="75" t="s">
        <v>42</v>
      </c>
      <c r="N13" s="208" t="str">
        <f>B26</f>
        <v>Lowanna C</v>
      </c>
      <c r="O13" s="208"/>
      <c r="P13" s="208"/>
      <c r="Q13" s="209"/>
      <c r="R13" s="73"/>
      <c r="S13" s="74"/>
      <c r="T13" s="62"/>
    </row>
    <row r="14" spans="1:20" ht="8.25" customHeight="1" thickBot="1" thickTop="1">
      <c r="A14" s="61"/>
      <c r="C14" s="76"/>
      <c r="D14" s="77"/>
      <c r="E14" s="77"/>
      <c r="F14" s="79"/>
      <c r="G14" s="79"/>
      <c r="H14" s="79"/>
      <c r="I14" s="77"/>
      <c r="J14" s="78"/>
      <c r="K14" s="77"/>
      <c r="L14" s="77"/>
      <c r="M14" s="77"/>
      <c r="N14" s="79"/>
      <c r="O14" s="77"/>
      <c r="P14" s="80"/>
      <c r="Q14" s="80"/>
      <c r="R14" s="73"/>
      <c r="S14" s="74"/>
      <c r="T14" s="62"/>
    </row>
    <row r="15" spans="1:20" ht="19.5" customHeight="1" thickTop="1">
      <c r="A15" s="61"/>
      <c r="C15" s="198" t="s">
        <v>128</v>
      </c>
      <c r="D15" s="199"/>
      <c r="E15" s="199"/>
      <c r="F15" s="199" t="s">
        <v>124</v>
      </c>
      <c r="G15" s="199"/>
      <c r="H15" s="199"/>
      <c r="I15" s="202" t="str">
        <f>B23</f>
        <v>Nagle C</v>
      </c>
      <c r="J15" s="203"/>
      <c r="K15" s="203"/>
      <c r="L15" s="203"/>
      <c r="M15" s="72" t="s">
        <v>42</v>
      </c>
      <c r="N15" s="204" t="str">
        <f>B26</f>
        <v>Lowanna C</v>
      </c>
      <c r="O15" s="204"/>
      <c r="P15" s="204"/>
      <c r="Q15" s="205"/>
      <c r="R15" s="73"/>
      <c r="S15" s="74"/>
      <c r="T15" s="62"/>
    </row>
    <row r="16" spans="1:20" ht="19.5" customHeight="1" thickBot="1">
      <c r="A16" s="61"/>
      <c r="C16" s="200"/>
      <c r="D16" s="201"/>
      <c r="E16" s="201"/>
      <c r="F16" s="201" t="s">
        <v>125</v>
      </c>
      <c r="G16" s="201"/>
      <c r="H16" s="201"/>
      <c r="I16" s="213" t="str">
        <f>B24</f>
        <v>Wonthaggi SC</v>
      </c>
      <c r="J16" s="214"/>
      <c r="K16" s="214"/>
      <c r="L16" s="214"/>
      <c r="M16" s="75" t="s">
        <v>42</v>
      </c>
      <c r="N16" s="220" t="str">
        <f>B25</f>
        <v>Lavalla CC</v>
      </c>
      <c r="O16" s="220"/>
      <c r="P16" s="220"/>
      <c r="Q16" s="221"/>
      <c r="R16" s="73"/>
      <c r="S16" s="74"/>
      <c r="T16" s="62"/>
    </row>
    <row r="17" spans="1:20" ht="30.75" customHeight="1" thickTop="1">
      <c r="A17" s="61"/>
      <c r="S17" s="61"/>
      <c r="T17" s="62"/>
    </row>
    <row r="18" spans="1:20" ht="20.25" customHeight="1">
      <c r="A18" s="61"/>
      <c r="C18" s="197" t="s">
        <v>40</v>
      </c>
      <c r="D18" s="197"/>
      <c r="E18" s="197"/>
      <c r="F18" s="197"/>
      <c r="G18" s="197"/>
      <c r="H18" s="197"/>
      <c r="S18" s="61"/>
      <c r="T18" s="62"/>
    </row>
    <row r="19" spans="1:20" ht="9" customHeight="1" thickBot="1">
      <c r="A19" s="61"/>
      <c r="B19" s="81"/>
      <c r="F19" s="82" t="s">
        <v>43</v>
      </c>
      <c r="S19" s="61"/>
      <c r="T19" s="62"/>
    </row>
    <row r="20" spans="1:20" ht="17.25" customHeight="1" thickBot="1" thickTop="1">
      <c r="A20" s="61"/>
      <c r="C20" s="215" t="str">
        <f>"v "&amp;B23</f>
        <v>v Nagle C</v>
      </c>
      <c r="D20" s="216"/>
      <c r="E20" s="217"/>
      <c r="F20" s="215" t="str">
        <f>"v "&amp;B24</f>
        <v>v Wonthaggi SC</v>
      </c>
      <c r="G20" s="216"/>
      <c r="H20" s="217"/>
      <c r="I20" s="215" t="str">
        <f>"v "&amp;B25</f>
        <v>v Lavalla CC</v>
      </c>
      <c r="J20" s="216"/>
      <c r="K20" s="217"/>
      <c r="L20" s="215" t="str">
        <f>"v "&amp;B26</f>
        <v>v Lowanna C</v>
      </c>
      <c r="M20" s="216"/>
      <c r="N20" s="217"/>
      <c r="S20" s="61"/>
      <c r="T20" s="62"/>
    </row>
    <row r="21" spans="1:22" s="84" customFormat="1" ht="11.25" customHeight="1" thickBot="1" thickTop="1">
      <c r="A21" s="83"/>
      <c r="C21" s="85" t="s">
        <v>44</v>
      </c>
      <c r="D21" s="86" t="s">
        <v>45</v>
      </c>
      <c r="E21" s="86" t="s">
        <v>46</v>
      </c>
      <c r="F21" s="85" t="s">
        <v>44</v>
      </c>
      <c r="G21" s="86" t="s">
        <v>45</v>
      </c>
      <c r="H21" s="86" t="s">
        <v>46</v>
      </c>
      <c r="I21" s="86" t="s">
        <v>44</v>
      </c>
      <c r="J21" s="86" t="s">
        <v>45</v>
      </c>
      <c r="K21" s="86" t="s">
        <v>46</v>
      </c>
      <c r="L21" s="85" t="s">
        <v>44</v>
      </c>
      <c r="M21" s="86" t="s">
        <v>45</v>
      </c>
      <c r="N21" s="87" t="s">
        <v>46</v>
      </c>
      <c r="O21" s="86" t="s">
        <v>44</v>
      </c>
      <c r="P21" s="86" t="s">
        <v>45</v>
      </c>
      <c r="Q21" s="86" t="s">
        <v>46</v>
      </c>
      <c r="R21" s="88" t="s">
        <v>47</v>
      </c>
      <c r="S21" s="61"/>
      <c r="T21" s="62"/>
      <c r="U21" s="64"/>
      <c r="V21" s="64"/>
    </row>
    <row r="22" spans="1:22" s="84" customFormat="1" ht="11.25" customHeight="1" thickBot="1" thickTop="1">
      <c r="A22" s="83"/>
      <c r="C22" s="89" t="s">
        <v>48</v>
      </c>
      <c r="D22" s="90" t="s">
        <v>49</v>
      </c>
      <c r="E22" s="90" t="s">
        <v>49</v>
      </c>
      <c r="F22" s="89" t="s">
        <v>48</v>
      </c>
      <c r="G22" s="90" t="s">
        <v>49</v>
      </c>
      <c r="H22" s="90" t="s">
        <v>49</v>
      </c>
      <c r="I22" s="90" t="s">
        <v>48</v>
      </c>
      <c r="J22" s="90" t="s">
        <v>49</v>
      </c>
      <c r="K22" s="90" t="s">
        <v>49</v>
      </c>
      <c r="L22" s="89" t="s">
        <v>48</v>
      </c>
      <c r="M22" s="90" t="s">
        <v>49</v>
      </c>
      <c r="N22" s="91" t="s">
        <v>49</v>
      </c>
      <c r="O22" s="90" t="s">
        <v>48</v>
      </c>
      <c r="P22" s="90" t="s">
        <v>49</v>
      </c>
      <c r="Q22" s="90" t="s">
        <v>49</v>
      </c>
      <c r="R22" s="92"/>
      <c r="S22" s="61"/>
      <c r="T22" s="93"/>
      <c r="U22" s="94"/>
      <c r="V22" s="64"/>
    </row>
    <row r="23" spans="1:28" ht="17.25" customHeight="1" thickTop="1">
      <c r="A23" s="61"/>
      <c r="B23" s="95" t="s">
        <v>146</v>
      </c>
      <c r="C23" s="96"/>
      <c r="D23" s="97"/>
      <c r="E23" s="97"/>
      <c r="F23" s="98"/>
      <c r="G23" s="99"/>
      <c r="H23" s="99"/>
      <c r="I23" s="100"/>
      <c r="J23" s="101"/>
      <c r="K23" s="101"/>
      <c r="L23" s="100"/>
      <c r="M23" s="101"/>
      <c r="N23" s="101"/>
      <c r="O23" s="57">
        <f>SUM(W23:AB23)</f>
        <v>0</v>
      </c>
      <c r="P23" s="102">
        <f>G23+J23+M23</f>
        <v>0</v>
      </c>
      <c r="Q23" s="103">
        <f>H23+K23+N23</f>
        <v>0</v>
      </c>
      <c r="R23" s="104"/>
      <c r="S23" s="61"/>
      <c r="T23" s="105" t="s">
        <v>43</v>
      </c>
      <c r="U23" s="106" t="s">
        <v>43</v>
      </c>
      <c r="W23" s="107">
        <f>IF(F23="Win",1,0)</f>
        <v>0</v>
      </c>
      <c r="X23" s="108">
        <f>IF(F23="Draw",0.5,0)</f>
        <v>0</v>
      </c>
      <c r="Y23" s="108">
        <f>IF(I23="Win",1,0)</f>
        <v>0</v>
      </c>
      <c r="Z23" s="108">
        <f>IF(I23="Draw",0.5,0)</f>
        <v>0</v>
      </c>
      <c r="AA23" s="108">
        <f>IF(L23="Win",1,0)</f>
        <v>0</v>
      </c>
      <c r="AB23" s="109">
        <f>IF(L23="Draw",0.5,0)</f>
        <v>0</v>
      </c>
    </row>
    <row r="24" spans="1:28" ht="17.25" customHeight="1">
      <c r="A24" s="61"/>
      <c r="B24" s="110" t="s">
        <v>143</v>
      </c>
      <c r="C24" s="111">
        <f>IF(F23="","",LOOKUP(F23,T22:U26))</f>
      </c>
      <c r="D24" s="112">
        <f>IF(G23="",0,6-G23)</f>
        <v>0</v>
      </c>
      <c r="E24" s="113"/>
      <c r="F24" s="114" t="s">
        <v>51</v>
      </c>
      <c r="G24" s="115"/>
      <c r="H24" s="115"/>
      <c r="I24" s="116"/>
      <c r="J24" s="112"/>
      <c r="K24" s="113"/>
      <c r="L24" s="116"/>
      <c r="M24" s="113"/>
      <c r="N24" s="113"/>
      <c r="O24" s="58">
        <f>SUM(W24:AB24)</f>
        <v>0</v>
      </c>
      <c r="P24" s="117">
        <f>D24+J24+M24</f>
        <v>0</v>
      </c>
      <c r="Q24" s="118">
        <f>E24+K24+N24</f>
        <v>0</v>
      </c>
      <c r="R24" s="119"/>
      <c r="S24" s="61"/>
      <c r="T24" s="105" t="s">
        <v>48</v>
      </c>
      <c r="U24" s="106" t="s">
        <v>44</v>
      </c>
      <c r="W24" s="120">
        <f>IF(C24="Win",1,0)</f>
        <v>0</v>
      </c>
      <c r="X24" s="121">
        <f>IF(C24="Draw",0.5,0)</f>
        <v>0</v>
      </c>
      <c r="Y24" s="121">
        <f>IF(I24="Win",1,0)</f>
        <v>0</v>
      </c>
      <c r="Z24" s="121">
        <f>IF(I24="Draw",0.5,0)</f>
        <v>0</v>
      </c>
      <c r="AA24" s="121">
        <f>IF(L24="Win",1,0)</f>
        <v>0</v>
      </c>
      <c r="AB24" s="122">
        <f>IF(L24="Draw",0.5,0)</f>
        <v>0</v>
      </c>
    </row>
    <row r="25" spans="1:28" ht="17.25" customHeight="1">
      <c r="A25" s="61"/>
      <c r="B25" s="110" t="s">
        <v>144</v>
      </c>
      <c r="C25" s="111">
        <f>IF(I23="","",LOOKUP(I23,T22:U26))</f>
      </c>
      <c r="D25" s="112">
        <f>IF(J23="",0,6-J23)</f>
        <v>0</v>
      </c>
      <c r="E25" s="113"/>
      <c r="F25" s="111">
        <f>IF(I24="","",LOOKUP(I24,T22:U26))</f>
      </c>
      <c r="G25" s="112">
        <f>IF(J24="",0,6-J24)</f>
        <v>0</v>
      </c>
      <c r="H25" s="113"/>
      <c r="I25" s="123"/>
      <c r="J25" s="115"/>
      <c r="K25" s="115"/>
      <c r="L25" s="116"/>
      <c r="M25" s="113"/>
      <c r="N25" s="113"/>
      <c r="O25" s="58">
        <f>SUM(W25:AB25)</f>
        <v>0</v>
      </c>
      <c r="P25" s="117">
        <f>D25+G25+M25</f>
        <v>0</v>
      </c>
      <c r="Q25" s="118">
        <f>E25+H25+N25</f>
        <v>0</v>
      </c>
      <c r="R25" s="119"/>
      <c r="S25" s="61"/>
      <c r="T25" s="124" t="s">
        <v>44</v>
      </c>
      <c r="U25" s="125" t="s">
        <v>48</v>
      </c>
      <c r="W25" s="120">
        <f>IF(C25="Win",1,0)</f>
        <v>0</v>
      </c>
      <c r="X25" s="121">
        <f>IF(C25="Draw",0.5,0)</f>
        <v>0</v>
      </c>
      <c r="Y25" s="121">
        <f>IF(F25="Win",1,0)</f>
        <v>0</v>
      </c>
      <c r="Z25" s="121">
        <f>IF(F25="Draw",0.5,0)</f>
        <v>0</v>
      </c>
      <c r="AA25" s="121">
        <f>IF(L25="Win",1,0)</f>
        <v>0</v>
      </c>
      <c r="AB25" s="122">
        <f>IF(L25="Draw",0.5,0)</f>
        <v>0</v>
      </c>
    </row>
    <row r="26" spans="1:28" ht="17.25" customHeight="1" thickBot="1">
      <c r="A26" s="61"/>
      <c r="B26" s="126" t="s">
        <v>145</v>
      </c>
      <c r="C26" s="127">
        <f>IF(L23="","",LOOKUP(L23,T22:U26))</f>
      </c>
      <c r="D26" s="128">
        <f>IF(M23="",0,6-M23)</f>
        <v>0</v>
      </c>
      <c r="E26" s="129"/>
      <c r="F26" s="127">
        <f>IF(L24="","",LOOKUP(L24,T22:U26))</f>
      </c>
      <c r="G26" s="128">
        <f>IF(M24="",0,6-M24)</f>
        <v>0</v>
      </c>
      <c r="H26" s="129"/>
      <c r="I26" s="127">
        <f>IF(L25="","",LOOKUP(L25,T22:U26))</f>
      </c>
      <c r="J26" s="128">
        <f>IF(M25="",0,6-M25)</f>
        <v>0</v>
      </c>
      <c r="K26" s="130"/>
      <c r="L26" s="131"/>
      <c r="M26" s="131"/>
      <c r="N26" s="131"/>
      <c r="O26" s="59">
        <f>SUM(W26:AB26)</f>
        <v>0</v>
      </c>
      <c r="P26" s="132">
        <f>D26+G26+J26</f>
        <v>0</v>
      </c>
      <c r="Q26" s="133">
        <f>E26+H26+K26</f>
        <v>0</v>
      </c>
      <c r="R26" s="134"/>
      <c r="S26" s="61"/>
      <c r="T26" s="135"/>
      <c r="U26" s="136"/>
      <c r="W26" s="137">
        <f>IF(C26="Win",1,0)</f>
        <v>0</v>
      </c>
      <c r="X26" s="138">
        <f>IF(C26="Draw",0.5,0)</f>
        <v>0</v>
      </c>
      <c r="Y26" s="138">
        <f>IF(F26="Win",1,0)</f>
        <v>0</v>
      </c>
      <c r="Z26" s="138">
        <f>IF(F26="Draw",0.5,0)</f>
        <v>0</v>
      </c>
      <c r="AA26" s="138">
        <f>IF(I26="Win",1,0)</f>
        <v>0</v>
      </c>
      <c r="AB26" s="139">
        <f>IF(I26="Draw",0.5,0)</f>
        <v>0</v>
      </c>
    </row>
    <row r="27" spans="1:20" ht="54" customHeight="1" thickTop="1">
      <c r="A27" s="61"/>
      <c r="B27" s="64" t="s">
        <v>51</v>
      </c>
      <c r="P27" s="140"/>
      <c r="Q27" s="140"/>
      <c r="R27" s="140"/>
      <c r="S27" s="61"/>
      <c r="T27" s="62"/>
    </row>
    <row r="28" spans="1:20" ht="47.25" customHeight="1" thickBot="1">
      <c r="A28" s="61"/>
      <c r="B28" s="210" t="str">
        <f>C38</f>
        <v>SENIOR BOYS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70"/>
      <c r="T28" s="62"/>
    </row>
    <row r="29" spans="1:20" ht="19.5" customHeight="1" thickTop="1">
      <c r="A29" s="61"/>
      <c r="B29" s="64" t="s">
        <v>51</v>
      </c>
      <c r="C29" s="198" t="s">
        <v>119</v>
      </c>
      <c r="D29" s="199"/>
      <c r="E29" s="199"/>
      <c r="F29" s="199" t="s">
        <v>133</v>
      </c>
      <c r="G29" s="199"/>
      <c r="H29" s="199"/>
      <c r="I29" s="202" t="str">
        <f>B43</f>
        <v>Nagle C</v>
      </c>
      <c r="J29" s="203"/>
      <c r="K29" s="203"/>
      <c r="L29" s="203"/>
      <c r="M29" s="72" t="s">
        <v>42</v>
      </c>
      <c r="N29" s="211" t="str">
        <f>B44</f>
        <v>Wonthaggi SC</v>
      </c>
      <c r="O29" s="211"/>
      <c r="P29" s="211"/>
      <c r="Q29" s="212"/>
      <c r="R29" s="73"/>
      <c r="S29" s="74"/>
      <c r="T29" s="62"/>
    </row>
    <row r="30" spans="1:20" ht="19.5" customHeight="1" thickBot="1">
      <c r="A30" s="61"/>
      <c r="B30" s="64" t="s">
        <v>51</v>
      </c>
      <c r="C30" s="200"/>
      <c r="D30" s="201"/>
      <c r="E30" s="201"/>
      <c r="F30" s="201" t="s">
        <v>134</v>
      </c>
      <c r="G30" s="201"/>
      <c r="H30" s="201"/>
      <c r="I30" s="213" t="str">
        <f>B45</f>
        <v>Lavalla CC</v>
      </c>
      <c r="J30" s="214"/>
      <c r="K30" s="214"/>
      <c r="L30" s="214"/>
      <c r="M30" s="75" t="s">
        <v>42</v>
      </c>
      <c r="N30" s="208" t="str">
        <f>B46</f>
        <v>Trafalgar HS</v>
      </c>
      <c r="O30" s="208"/>
      <c r="P30" s="208"/>
      <c r="Q30" s="209"/>
      <c r="R30" s="73"/>
      <c r="S30" s="74"/>
      <c r="T30" s="62"/>
    </row>
    <row r="31" spans="1:20" ht="8.25" customHeight="1" thickBot="1" thickTop="1">
      <c r="A31" s="61"/>
      <c r="B31" s="64" t="s">
        <v>51</v>
      </c>
      <c r="C31" s="76"/>
      <c r="D31" s="77"/>
      <c r="E31" s="77"/>
      <c r="F31" s="79"/>
      <c r="G31" s="79"/>
      <c r="H31" s="79"/>
      <c r="I31" s="77"/>
      <c r="J31" s="78"/>
      <c r="K31" s="77"/>
      <c r="L31" s="77"/>
      <c r="M31" s="77"/>
      <c r="N31" s="79"/>
      <c r="O31" s="77"/>
      <c r="P31" s="80"/>
      <c r="Q31" s="80"/>
      <c r="R31" s="73"/>
      <c r="S31" s="74"/>
      <c r="T31" s="62"/>
    </row>
    <row r="32" spans="1:20" ht="19.5" customHeight="1" thickTop="1">
      <c r="A32" s="61"/>
      <c r="B32" s="64" t="s">
        <v>51</v>
      </c>
      <c r="C32" s="198" t="s">
        <v>120</v>
      </c>
      <c r="D32" s="199"/>
      <c r="E32" s="199"/>
      <c r="F32" s="199" t="s">
        <v>126</v>
      </c>
      <c r="G32" s="199"/>
      <c r="H32" s="199"/>
      <c r="I32" s="202" t="str">
        <f>B43</f>
        <v>Nagle C</v>
      </c>
      <c r="J32" s="203"/>
      <c r="K32" s="203"/>
      <c r="L32" s="203"/>
      <c r="M32" s="72" t="s">
        <v>42</v>
      </c>
      <c r="N32" s="204" t="str">
        <f>B45</f>
        <v>Lavalla CC</v>
      </c>
      <c r="O32" s="204"/>
      <c r="P32" s="204"/>
      <c r="Q32" s="205"/>
      <c r="R32" s="73"/>
      <c r="S32" s="74"/>
      <c r="T32" s="62"/>
    </row>
    <row r="33" spans="1:20" ht="19.5" customHeight="1" thickBot="1">
      <c r="A33" s="61"/>
      <c r="B33" s="64" t="s">
        <v>51</v>
      </c>
      <c r="C33" s="200"/>
      <c r="D33" s="201"/>
      <c r="E33" s="201"/>
      <c r="F33" s="201" t="s">
        <v>127</v>
      </c>
      <c r="G33" s="201"/>
      <c r="H33" s="201"/>
      <c r="I33" s="206" t="str">
        <f>B44</f>
        <v>Wonthaggi SC</v>
      </c>
      <c r="J33" s="207"/>
      <c r="K33" s="207"/>
      <c r="L33" s="207"/>
      <c r="M33" s="75" t="s">
        <v>42</v>
      </c>
      <c r="N33" s="208" t="str">
        <f>B46</f>
        <v>Trafalgar HS</v>
      </c>
      <c r="O33" s="208"/>
      <c r="P33" s="208"/>
      <c r="Q33" s="209"/>
      <c r="R33" s="73"/>
      <c r="S33" s="74"/>
      <c r="T33" s="62"/>
    </row>
    <row r="34" spans="1:20" ht="7.5" customHeight="1" thickBot="1" thickTop="1">
      <c r="A34" s="61"/>
      <c r="B34" s="64" t="s">
        <v>51</v>
      </c>
      <c r="C34" s="76"/>
      <c r="D34" s="77"/>
      <c r="E34" s="77"/>
      <c r="F34" s="79"/>
      <c r="G34" s="79"/>
      <c r="H34" s="79"/>
      <c r="I34" s="77"/>
      <c r="J34" s="78"/>
      <c r="K34" s="77"/>
      <c r="L34" s="77"/>
      <c r="M34" s="77"/>
      <c r="N34" s="79"/>
      <c r="O34" s="77"/>
      <c r="P34" s="80"/>
      <c r="Q34" s="80"/>
      <c r="R34" s="73"/>
      <c r="S34" s="74"/>
      <c r="T34" s="62"/>
    </row>
    <row r="35" spans="1:20" ht="19.5" customHeight="1" thickTop="1">
      <c r="A35" s="61"/>
      <c r="B35" s="64" t="s">
        <v>51</v>
      </c>
      <c r="C35" s="198" t="s">
        <v>128</v>
      </c>
      <c r="D35" s="199"/>
      <c r="E35" s="199"/>
      <c r="F35" s="199" t="s">
        <v>122</v>
      </c>
      <c r="G35" s="199"/>
      <c r="H35" s="199"/>
      <c r="I35" s="202" t="str">
        <f>B43</f>
        <v>Nagle C</v>
      </c>
      <c r="J35" s="203"/>
      <c r="K35" s="203"/>
      <c r="L35" s="203"/>
      <c r="M35" s="72" t="s">
        <v>42</v>
      </c>
      <c r="N35" s="204" t="str">
        <f>B46</f>
        <v>Trafalgar HS</v>
      </c>
      <c r="O35" s="204"/>
      <c r="P35" s="204"/>
      <c r="Q35" s="205"/>
      <c r="R35" s="73"/>
      <c r="S35" s="74"/>
      <c r="T35" s="62"/>
    </row>
    <row r="36" spans="1:20" ht="19.5" customHeight="1" thickBot="1">
      <c r="A36" s="61"/>
      <c r="B36" s="64" t="s">
        <v>51</v>
      </c>
      <c r="C36" s="200"/>
      <c r="D36" s="201"/>
      <c r="E36" s="201"/>
      <c r="F36" s="201" t="s">
        <v>123</v>
      </c>
      <c r="G36" s="201"/>
      <c r="H36" s="201"/>
      <c r="I36" s="206" t="str">
        <f>B44</f>
        <v>Wonthaggi SC</v>
      </c>
      <c r="J36" s="207"/>
      <c r="K36" s="207"/>
      <c r="L36" s="207"/>
      <c r="M36" s="75" t="s">
        <v>42</v>
      </c>
      <c r="N36" s="208" t="str">
        <f>B45</f>
        <v>Lavalla CC</v>
      </c>
      <c r="O36" s="208"/>
      <c r="P36" s="208"/>
      <c r="Q36" s="209"/>
      <c r="R36" s="73"/>
      <c r="S36" s="74"/>
      <c r="T36" s="62"/>
    </row>
    <row r="37" spans="1:20" ht="30.75" customHeight="1" thickTop="1">
      <c r="A37" s="61"/>
      <c r="B37" s="64" t="s">
        <v>51</v>
      </c>
      <c r="S37" s="61"/>
      <c r="T37" s="62"/>
    </row>
    <row r="38" spans="1:20" ht="20.25" customHeight="1">
      <c r="A38" s="61"/>
      <c r="B38" s="64" t="s">
        <v>51</v>
      </c>
      <c r="C38" s="197" t="s">
        <v>39</v>
      </c>
      <c r="D38" s="197"/>
      <c r="E38" s="197"/>
      <c r="F38" s="197"/>
      <c r="G38" s="197"/>
      <c r="H38" s="197"/>
      <c r="S38" s="61"/>
      <c r="T38" s="62"/>
    </row>
    <row r="39" spans="1:20" ht="9" customHeight="1" thickBot="1">
      <c r="A39" s="61"/>
      <c r="B39" s="81" t="s">
        <v>51</v>
      </c>
      <c r="F39" s="82" t="s">
        <v>43</v>
      </c>
      <c r="S39" s="61"/>
      <c r="T39" s="62"/>
    </row>
    <row r="40" spans="1:20" ht="17.25" customHeight="1" thickBot="1" thickTop="1">
      <c r="A40" s="61"/>
      <c r="B40" s="64" t="s">
        <v>51</v>
      </c>
      <c r="C40" s="193" t="str">
        <f>"v "&amp;B43</f>
        <v>v Nagle C</v>
      </c>
      <c r="D40" s="194"/>
      <c r="E40" s="195"/>
      <c r="F40" s="193" t="str">
        <f>"v "&amp;B44</f>
        <v>v Wonthaggi SC</v>
      </c>
      <c r="G40" s="194"/>
      <c r="H40" s="195"/>
      <c r="I40" s="193" t="str">
        <f>"v "&amp;B45</f>
        <v>v Lavalla CC</v>
      </c>
      <c r="J40" s="194"/>
      <c r="K40" s="195"/>
      <c r="L40" s="193" t="str">
        <f>"v "&amp;B46</f>
        <v>v Trafalgar HS</v>
      </c>
      <c r="M40" s="194"/>
      <c r="N40" s="195"/>
      <c r="S40" s="61"/>
      <c r="T40" s="62"/>
    </row>
    <row r="41" spans="1:22" s="84" customFormat="1" ht="11.25" customHeight="1" thickBot="1" thickTop="1">
      <c r="A41" s="83"/>
      <c r="B41" s="84" t="s">
        <v>51</v>
      </c>
      <c r="C41" s="85" t="s">
        <v>44</v>
      </c>
      <c r="D41" s="86" t="s">
        <v>45</v>
      </c>
      <c r="E41" s="86" t="s">
        <v>46</v>
      </c>
      <c r="F41" s="85" t="s">
        <v>44</v>
      </c>
      <c r="G41" s="86" t="s">
        <v>45</v>
      </c>
      <c r="H41" s="86" t="s">
        <v>46</v>
      </c>
      <c r="I41" s="86" t="s">
        <v>44</v>
      </c>
      <c r="J41" s="86" t="s">
        <v>45</v>
      </c>
      <c r="K41" s="86" t="s">
        <v>46</v>
      </c>
      <c r="L41" s="85" t="s">
        <v>44</v>
      </c>
      <c r="M41" s="86" t="s">
        <v>45</v>
      </c>
      <c r="N41" s="87" t="s">
        <v>46</v>
      </c>
      <c r="O41" s="86" t="s">
        <v>44</v>
      </c>
      <c r="P41" s="86" t="s">
        <v>45</v>
      </c>
      <c r="Q41" s="86" t="s">
        <v>46</v>
      </c>
      <c r="R41" s="88" t="s">
        <v>47</v>
      </c>
      <c r="S41" s="61"/>
      <c r="T41" s="62"/>
      <c r="U41" s="64"/>
      <c r="V41" s="64"/>
    </row>
    <row r="42" spans="1:22" s="84" customFormat="1" ht="11.25" customHeight="1" thickBot="1" thickTop="1">
      <c r="A42" s="83"/>
      <c r="B42" s="84" t="s">
        <v>51</v>
      </c>
      <c r="C42" s="89" t="s">
        <v>48</v>
      </c>
      <c r="D42" s="90" t="s">
        <v>49</v>
      </c>
      <c r="E42" s="90" t="s">
        <v>49</v>
      </c>
      <c r="F42" s="89" t="s">
        <v>48</v>
      </c>
      <c r="G42" s="90" t="s">
        <v>49</v>
      </c>
      <c r="H42" s="90" t="s">
        <v>49</v>
      </c>
      <c r="I42" s="90" t="s">
        <v>48</v>
      </c>
      <c r="J42" s="90" t="s">
        <v>49</v>
      </c>
      <c r="K42" s="90" t="s">
        <v>49</v>
      </c>
      <c r="L42" s="89" t="s">
        <v>48</v>
      </c>
      <c r="M42" s="90" t="s">
        <v>49</v>
      </c>
      <c r="N42" s="91" t="s">
        <v>49</v>
      </c>
      <c r="O42" s="90" t="s">
        <v>48</v>
      </c>
      <c r="P42" s="90" t="s">
        <v>49</v>
      </c>
      <c r="Q42" s="90" t="s">
        <v>49</v>
      </c>
      <c r="R42" s="92"/>
      <c r="S42" s="61"/>
      <c r="T42" s="93"/>
      <c r="U42" s="94"/>
      <c r="V42" s="64"/>
    </row>
    <row r="43" spans="1:28" ht="17.25" customHeight="1" thickTop="1">
      <c r="A43" s="61"/>
      <c r="B43" s="95" t="s">
        <v>146</v>
      </c>
      <c r="C43" s="96"/>
      <c r="D43" s="97"/>
      <c r="E43" s="97"/>
      <c r="F43" s="98"/>
      <c r="G43" s="99"/>
      <c r="H43" s="99"/>
      <c r="I43" s="100"/>
      <c r="J43" s="101"/>
      <c r="K43" s="101"/>
      <c r="L43" s="100"/>
      <c r="M43" s="101"/>
      <c r="N43" s="101"/>
      <c r="O43" s="57">
        <f>SUM(W43:AB43)</f>
        <v>0</v>
      </c>
      <c r="P43" s="102">
        <f>G43+J43+M43</f>
        <v>0</v>
      </c>
      <c r="Q43" s="103">
        <f>H43+K43+N43</f>
        <v>0</v>
      </c>
      <c r="R43" s="104"/>
      <c r="S43" s="61"/>
      <c r="T43" s="105" t="s">
        <v>43</v>
      </c>
      <c r="U43" s="106" t="s">
        <v>43</v>
      </c>
      <c r="W43" s="107">
        <f>IF(F43="Win",1,0)</f>
        <v>0</v>
      </c>
      <c r="X43" s="108">
        <f>IF(F43="Draw",0.5,0)</f>
        <v>0</v>
      </c>
      <c r="Y43" s="108">
        <f>IF(I43="Win",1,0)</f>
        <v>0</v>
      </c>
      <c r="Z43" s="108">
        <f>IF(I43="Draw",0.5,0)</f>
        <v>0</v>
      </c>
      <c r="AA43" s="108">
        <f>IF(L43="Win",1,0)</f>
        <v>0</v>
      </c>
      <c r="AB43" s="109">
        <f>IF(L43="Draw",0.5,0)</f>
        <v>0</v>
      </c>
    </row>
    <row r="44" spans="1:28" ht="17.25" customHeight="1">
      <c r="A44" s="61"/>
      <c r="B44" s="173" t="s">
        <v>143</v>
      </c>
      <c r="C44" s="111">
        <f>IF(F43="","",LOOKUP(F43,T42:U46))</f>
      </c>
      <c r="D44" s="112">
        <f>IF(G43="",0,6-G43)</f>
        <v>0</v>
      </c>
      <c r="E44" s="113"/>
      <c r="F44" s="114" t="s">
        <v>51</v>
      </c>
      <c r="G44" s="115"/>
      <c r="H44" s="115"/>
      <c r="I44" s="116"/>
      <c r="J44" s="112"/>
      <c r="K44" s="113"/>
      <c r="L44" s="116"/>
      <c r="M44" s="113"/>
      <c r="N44" s="113"/>
      <c r="O44" s="58">
        <f>SUM(W44:AB44)</f>
        <v>0</v>
      </c>
      <c r="P44" s="117">
        <f>D44+J44+M44</f>
        <v>0</v>
      </c>
      <c r="Q44" s="118">
        <f>E44+K44+N44</f>
        <v>0</v>
      </c>
      <c r="R44" s="119"/>
      <c r="S44" s="61"/>
      <c r="T44" s="105" t="s">
        <v>48</v>
      </c>
      <c r="U44" s="106" t="s">
        <v>44</v>
      </c>
      <c r="W44" s="120">
        <f>IF(C44="Win",1,0)</f>
        <v>0</v>
      </c>
      <c r="X44" s="121">
        <f>IF(C44="Draw",0.5,0)</f>
        <v>0</v>
      </c>
      <c r="Y44" s="121">
        <f>IF(I44="Win",1,0)</f>
        <v>0</v>
      </c>
      <c r="Z44" s="121">
        <f>IF(I44="Draw",0.5,0)</f>
        <v>0</v>
      </c>
      <c r="AA44" s="121">
        <f>IF(L44="Win",1,0)</f>
        <v>0</v>
      </c>
      <c r="AB44" s="122">
        <f>IF(L44="Draw",0.5,0)</f>
        <v>0</v>
      </c>
    </row>
    <row r="45" spans="1:28" ht="17.25" customHeight="1">
      <c r="A45" s="61"/>
      <c r="B45" s="110" t="s">
        <v>144</v>
      </c>
      <c r="C45" s="111">
        <f>IF(I43="","",LOOKUP(I43,T42:U46))</f>
      </c>
      <c r="D45" s="112">
        <f>IF(J43="",0,6-J43)</f>
        <v>0</v>
      </c>
      <c r="E45" s="113"/>
      <c r="F45" s="111">
        <f>IF(I44="","",LOOKUP(I44,T42:U46))</f>
      </c>
      <c r="G45" s="112">
        <f>IF(J44="",0,6-J44)</f>
        <v>0</v>
      </c>
      <c r="H45" s="113"/>
      <c r="I45" s="123"/>
      <c r="J45" s="115"/>
      <c r="K45" s="115"/>
      <c r="L45" s="116"/>
      <c r="M45" s="113"/>
      <c r="N45" s="113"/>
      <c r="O45" s="58">
        <f>SUM(W45:AB45)</f>
        <v>0</v>
      </c>
      <c r="P45" s="117">
        <f>D45+G45+M45</f>
        <v>0</v>
      </c>
      <c r="Q45" s="118">
        <f>E45+H45+N45</f>
        <v>0</v>
      </c>
      <c r="R45" s="119"/>
      <c r="S45" s="61"/>
      <c r="T45" s="124" t="s">
        <v>44</v>
      </c>
      <c r="U45" s="125" t="s">
        <v>48</v>
      </c>
      <c r="W45" s="120">
        <f>IF(C45="Win",1,0)</f>
        <v>0</v>
      </c>
      <c r="X45" s="121">
        <f>IF(C45="Draw",0.5,0)</f>
        <v>0</v>
      </c>
      <c r="Y45" s="121">
        <f>IF(F45="Win",1,0)</f>
        <v>0</v>
      </c>
      <c r="Z45" s="121">
        <f>IF(F45="Draw",0.5,0)</f>
        <v>0</v>
      </c>
      <c r="AA45" s="121">
        <f>IF(L45="Win",1,0)</f>
        <v>0</v>
      </c>
      <c r="AB45" s="122">
        <f>IF(L45="Draw",0.5,0)</f>
        <v>0</v>
      </c>
    </row>
    <row r="46" spans="1:28" ht="17.25" customHeight="1" thickBot="1">
      <c r="A46" s="61"/>
      <c r="B46" s="126" t="s">
        <v>147</v>
      </c>
      <c r="C46" s="127">
        <f>IF(L43="","",LOOKUP(L43,T42:U46))</f>
      </c>
      <c r="D46" s="128">
        <f>IF(M43="",0,6-M43)</f>
        <v>0</v>
      </c>
      <c r="E46" s="129"/>
      <c r="F46" s="127">
        <f>IF(L44="","",LOOKUP(L44,T42:U46))</f>
      </c>
      <c r="G46" s="128">
        <f>IF(M44="",0,6-M44)</f>
        <v>0</v>
      </c>
      <c r="H46" s="129"/>
      <c r="I46" s="127">
        <f>IF(L45="","",LOOKUP(L45,T42:U46))</f>
      </c>
      <c r="J46" s="128">
        <f>IF(M45="",0,6-M45)</f>
        <v>0</v>
      </c>
      <c r="K46" s="130"/>
      <c r="L46" s="131"/>
      <c r="M46" s="131"/>
      <c r="N46" s="131"/>
      <c r="O46" s="59">
        <f>SUM(W46:AB46)</f>
        <v>0</v>
      </c>
      <c r="P46" s="132">
        <f>D46+G46+J46</f>
        <v>0</v>
      </c>
      <c r="Q46" s="133">
        <f>E46+H46+K46</f>
        <v>0</v>
      </c>
      <c r="R46" s="134"/>
      <c r="S46" s="61"/>
      <c r="T46" s="135"/>
      <c r="U46" s="136"/>
      <c r="W46" s="137">
        <f>IF(C46="Win",1,0)</f>
        <v>0</v>
      </c>
      <c r="X46" s="138">
        <f>IF(C46="Draw",0.5,0)</f>
        <v>0</v>
      </c>
      <c r="Y46" s="138">
        <f>IF(F46="Win",1,0)</f>
        <v>0</v>
      </c>
      <c r="Z46" s="138">
        <f>IF(F46="Draw",0.5,0)</f>
        <v>0</v>
      </c>
      <c r="AA46" s="138">
        <f>IF(I46="Win",1,0)</f>
        <v>0</v>
      </c>
      <c r="AB46" s="139">
        <f>IF(I46="Draw",0.5,0)</f>
        <v>0</v>
      </c>
    </row>
    <row r="47" spans="1:28" ht="17.25" customHeight="1" thickTop="1">
      <c r="A47" s="61"/>
      <c r="B47" s="141" t="s">
        <v>51</v>
      </c>
      <c r="C47" s="142"/>
      <c r="D47" s="142"/>
      <c r="E47" s="143"/>
      <c r="F47" s="143"/>
      <c r="G47" s="142"/>
      <c r="H47" s="143"/>
      <c r="I47" s="142"/>
      <c r="J47" s="142"/>
      <c r="K47" s="143"/>
      <c r="L47" s="144"/>
      <c r="M47" s="144"/>
      <c r="N47" s="144"/>
      <c r="O47" s="60"/>
      <c r="P47" s="143"/>
      <c r="Q47" s="143"/>
      <c r="R47" s="143"/>
      <c r="S47" s="61"/>
      <c r="T47" s="145"/>
      <c r="U47" s="146"/>
      <c r="W47" s="147"/>
      <c r="X47" s="147"/>
      <c r="Y47" s="147"/>
      <c r="Z47" s="147"/>
      <c r="AA47" s="147"/>
      <c r="AB47" s="147"/>
    </row>
    <row r="48" spans="1:20" ht="17.25" customHeight="1">
      <c r="A48" s="61"/>
      <c r="B48" s="196" t="s">
        <v>53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48"/>
      <c r="T48" s="62"/>
    </row>
    <row r="49" spans="1:20" ht="17.25" customHeight="1">
      <c r="A49" s="61"/>
      <c r="B49" s="196" t="s">
        <v>54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48"/>
      <c r="T49" s="62"/>
    </row>
    <row r="50" spans="1:20" ht="17.25" customHeight="1">
      <c r="A50" s="61"/>
      <c r="B50" s="196" t="s">
        <v>55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48"/>
      <c r="T50" s="62"/>
    </row>
    <row r="51" spans="1:20" ht="12.75">
      <c r="A51" s="61"/>
      <c r="B51" s="62" t="s">
        <v>51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1"/>
      <c r="T51" s="62"/>
    </row>
    <row r="52" spans="1:20" ht="12.75">
      <c r="A52" s="61"/>
      <c r="B52" s="149" t="s">
        <v>56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</row>
    <row r="53" spans="1:20" ht="12.75">
      <c r="A53" s="61"/>
      <c r="B53" s="149" t="s">
        <v>57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</row>
    <row r="54" spans="1:20" ht="12.75">
      <c r="A54" s="61"/>
      <c r="B54" s="149" t="s">
        <v>58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</row>
    <row r="55" spans="1:20" ht="12.75">
      <c r="A55" s="61"/>
      <c r="B55" s="149" t="s">
        <v>59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2"/>
    </row>
    <row r="56" spans="1:20" ht="12.75">
      <c r="A56" s="61"/>
      <c r="B56" s="149" t="s">
        <v>60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2"/>
    </row>
    <row r="57" spans="1:20" ht="12.75">
      <c r="A57" s="61"/>
      <c r="B57" s="149" t="s">
        <v>61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2"/>
    </row>
    <row r="58" spans="1:20" ht="12.75">
      <c r="A58" s="61"/>
      <c r="B58" s="149" t="s">
        <v>52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2"/>
    </row>
    <row r="59" spans="1:20" ht="12.75">
      <c r="A59" s="61"/>
      <c r="B59" s="149" t="s">
        <v>62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2"/>
    </row>
    <row r="60" spans="1:20" ht="12.75">
      <c r="A60" s="61"/>
      <c r="B60" s="149" t="s">
        <v>63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2"/>
    </row>
    <row r="61" spans="1:20" ht="12.75">
      <c r="A61" s="61"/>
      <c r="B61" s="149" t="s">
        <v>64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2"/>
    </row>
    <row r="62" spans="1:20" ht="12.75">
      <c r="A62" s="61"/>
      <c r="B62" s="149" t="s">
        <v>65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2"/>
    </row>
    <row r="63" spans="1:20" ht="12.75">
      <c r="A63" s="61"/>
      <c r="B63" s="149" t="s">
        <v>66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2"/>
    </row>
    <row r="64" spans="1:20" ht="12.75">
      <c r="A64" s="61"/>
      <c r="B64" s="149" t="s">
        <v>67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2"/>
    </row>
    <row r="65" spans="1:20" ht="12.75">
      <c r="A65" s="61"/>
      <c r="B65" s="149" t="s">
        <v>68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2"/>
    </row>
    <row r="66" spans="1:20" ht="12.75">
      <c r="A66" s="61"/>
      <c r="B66" s="149" t="s">
        <v>69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2"/>
    </row>
    <row r="67" spans="1:20" ht="12.75">
      <c r="A67" s="61"/>
      <c r="B67" s="149" t="s">
        <v>70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2"/>
    </row>
    <row r="68" spans="1:20" ht="12.75">
      <c r="A68" s="61"/>
      <c r="B68" s="149" t="s">
        <v>71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2"/>
    </row>
    <row r="69" spans="1:20" ht="12.75">
      <c r="A69" s="61"/>
      <c r="B69" s="149" t="s">
        <v>72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2"/>
    </row>
    <row r="70" spans="1:20" ht="12.75">
      <c r="A70" s="61"/>
      <c r="B70" s="149" t="s">
        <v>73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2"/>
    </row>
    <row r="71" spans="1:20" ht="12.75">
      <c r="A71" s="61"/>
      <c r="B71" s="149" t="s">
        <v>74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2"/>
    </row>
    <row r="72" spans="1:20" ht="12.75">
      <c r="A72" s="61"/>
      <c r="B72" s="149" t="s">
        <v>75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2"/>
    </row>
    <row r="73" spans="1:20" ht="12.75">
      <c r="A73" s="61"/>
      <c r="B73" s="149" t="s">
        <v>76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2"/>
    </row>
    <row r="74" spans="1:20" ht="12.75">
      <c r="A74" s="61"/>
      <c r="B74" s="149" t="s">
        <v>77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2"/>
    </row>
    <row r="75" spans="1:20" ht="12.75">
      <c r="A75" s="61"/>
      <c r="B75" s="149" t="s">
        <v>78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2"/>
    </row>
    <row r="76" spans="1:20" ht="12.75">
      <c r="A76" s="61"/>
      <c r="B76" s="149" t="s">
        <v>79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2"/>
    </row>
    <row r="77" spans="1:20" ht="12.75">
      <c r="A77" s="61"/>
      <c r="B77" s="149" t="s">
        <v>80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2"/>
    </row>
    <row r="78" spans="1:20" ht="12.75">
      <c r="A78" s="61"/>
      <c r="B78" s="149" t="s">
        <v>81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2"/>
    </row>
    <row r="79" spans="1:20" ht="12.75">
      <c r="A79" s="61"/>
      <c r="B79" s="149" t="s">
        <v>82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2"/>
    </row>
    <row r="80" spans="1:20" ht="12.75">
      <c r="A80" s="61"/>
      <c r="B80" s="149" t="s">
        <v>83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2"/>
    </row>
    <row r="81" spans="1:20" ht="12.75">
      <c r="A81" s="61"/>
      <c r="B81" s="149" t="s">
        <v>84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2"/>
    </row>
    <row r="82" spans="1:20" ht="12.75">
      <c r="A82" s="61"/>
      <c r="B82" s="149" t="s">
        <v>85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2"/>
    </row>
    <row r="83" spans="1:20" ht="12.75">
      <c r="A83" s="61"/>
      <c r="B83" s="149" t="s">
        <v>86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2"/>
    </row>
    <row r="84" spans="1:20" ht="12.75">
      <c r="A84" s="61"/>
      <c r="B84" s="149" t="s">
        <v>87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2"/>
    </row>
    <row r="85" spans="1:20" ht="12.75">
      <c r="A85" s="61"/>
      <c r="B85" s="149" t="s">
        <v>88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2"/>
    </row>
    <row r="86" spans="1:20" ht="12.75">
      <c r="A86" s="61"/>
      <c r="B86" s="149" t="s">
        <v>89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2"/>
    </row>
    <row r="87" spans="1:20" ht="12.75">
      <c r="A87" s="61"/>
      <c r="B87" s="149" t="s">
        <v>90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2"/>
    </row>
    <row r="88" spans="1:20" ht="12.75">
      <c r="A88" s="61"/>
      <c r="B88" s="149" t="s">
        <v>91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2"/>
    </row>
    <row r="89" spans="1:20" ht="12.75">
      <c r="A89" s="61"/>
      <c r="B89" s="149" t="s">
        <v>92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2"/>
    </row>
    <row r="90" spans="1:20" ht="12.75">
      <c r="A90" s="61"/>
      <c r="B90" s="149" t="s">
        <v>93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2"/>
    </row>
    <row r="91" spans="1:20" ht="12.75">
      <c r="A91" s="61"/>
      <c r="B91" s="149" t="s">
        <v>94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2"/>
    </row>
    <row r="92" spans="1:20" ht="12.75">
      <c r="A92" s="61"/>
      <c r="B92" s="149" t="s">
        <v>95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2"/>
    </row>
    <row r="93" spans="1:20" ht="12.75">
      <c r="A93" s="61"/>
      <c r="B93" s="149" t="s">
        <v>96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2"/>
    </row>
    <row r="94" spans="1:20" ht="12.75">
      <c r="A94" s="61"/>
      <c r="B94" s="149" t="s">
        <v>97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2"/>
    </row>
    <row r="95" spans="1:20" ht="12.75">
      <c r="A95" s="61"/>
      <c r="B95" s="149" t="s">
        <v>98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2"/>
    </row>
    <row r="96" spans="2:20" ht="12.75">
      <c r="B96" s="150" t="s">
        <v>99</v>
      </c>
      <c r="T96" s="62"/>
    </row>
    <row r="97" spans="2:20" ht="12.75">
      <c r="B97" s="150" t="s">
        <v>100</v>
      </c>
      <c r="T97" s="62"/>
    </row>
    <row r="98" ht="12.75">
      <c r="B98" s="150" t="s">
        <v>101</v>
      </c>
    </row>
    <row r="99" ht="12.75">
      <c r="B99" s="150" t="s">
        <v>102</v>
      </c>
    </row>
    <row r="100" ht="12.75">
      <c r="B100" s="150" t="s">
        <v>103</v>
      </c>
    </row>
    <row r="101" ht="12.75">
      <c r="B101" s="150" t="s">
        <v>104</v>
      </c>
    </row>
    <row r="102" ht="12.75">
      <c r="B102" s="150" t="s">
        <v>105</v>
      </c>
    </row>
    <row r="103" ht="12.75">
      <c r="B103" s="150" t="s">
        <v>106</v>
      </c>
    </row>
    <row r="104" ht="12.75">
      <c r="B104" s="150" t="s">
        <v>107</v>
      </c>
    </row>
    <row r="105" ht="12.75">
      <c r="B105" s="150" t="s">
        <v>108</v>
      </c>
    </row>
    <row r="106" ht="12.75">
      <c r="B106" s="150" t="s">
        <v>109</v>
      </c>
    </row>
    <row r="107" ht="12.75">
      <c r="B107" s="150" t="s">
        <v>110</v>
      </c>
    </row>
    <row r="108" ht="12.75">
      <c r="B108" s="150" t="s">
        <v>111</v>
      </c>
    </row>
    <row r="109" ht="12.75">
      <c r="B109" s="150" t="s">
        <v>112</v>
      </c>
    </row>
    <row r="110" ht="12.75">
      <c r="B110" s="150" t="s">
        <v>113</v>
      </c>
    </row>
    <row r="111" ht="12.75">
      <c r="B111" s="150" t="s">
        <v>114</v>
      </c>
    </row>
    <row r="112" ht="12.75">
      <c r="B112" s="150" t="s">
        <v>115</v>
      </c>
    </row>
    <row r="113" ht="12.75">
      <c r="B113" s="150" t="s">
        <v>50</v>
      </c>
    </row>
    <row r="114" ht="12.75">
      <c r="B114" s="150" t="s">
        <v>116</v>
      </c>
    </row>
    <row r="115" ht="12.75">
      <c r="B115" s="150" t="s">
        <v>117</v>
      </c>
    </row>
    <row r="116" ht="12.75">
      <c r="B116" s="150" t="s">
        <v>118</v>
      </c>
    </row>
  </sheetData>
  <sheetProtection selectLockedCells="1"/>
  <mergeCells count="59">
    <mergeCell ref="N10:Q10"/>
    <mergeCell ref="N13:Q13"/>
    <mergeCell ref="B5:R5"/>
    <mergeCell ref="B7:R7"/>
    <mergeCell ref="B8:R8"/>
    <mergeCell ref="C9:E10"/>
    <mergeCell ref="F9:H9"/>
    <mergeCell ref="I9:L9"/>
    <mergeCell ref="N9:Q9"/>
    <mergeCell ref="F10:H10"/>
    <mergeCell ref="I10:L10"/>
    <mergeCell ref="N15:Q15"/>
    <mergeCell ref="F16:H16"/>
    <mergeCell ref="I16:L16"/>
    <mergeCell ref="N16:Q16"/>
    <mergeCell ref="C12:E13"/>
    <mergeCell ref="F12:H12"/>
    <mergeCell ref="I12:L12"/>
    <mergeCell ref="N12:Q12"/>
    <mergeCell ref="F13:H13"/>
    <mergeCell ref="I13:L13"/>
    <mergeCell ref="C18:H18"/>
    <mergeCell ref="C20:E20"/>
    <mergeCell ref="F20:H20"/>
    <mergeCell ref="I20:K20"/>
    <mergeCell ref="C15:E16"/>
    <mergeCell ref="F15:H15"/>
    <mergeCell ref="I15:L15"/>
    <mergeCell ref="L20:N20"/>
    <mergeCell ref="B28:R28"/>
    <mergeCell ref="C29:E30"/>
    <mergeCell ref="F29:H29"/>
    <mergeCell ref="I29:L29"/>
    <mergeCell ref="N29:Q29"/>
    <mergeCell ref="F30:H30"/>
    <mergeCell ref="I30:L30"/>
    <mergeCell ref="N30:Q30"/>
    <mergeCell ref="C32:E33"/>
    <mergeCell ref="F32:H32"/>
    <mergeCell ref="I32:L32"/>
    <mergeCell ref="N32:Q32"/>
    <mergeCell ref="F33:H33"/>
    <mergeCell ref="I33:L33"/>
    <mergeCell ref="N33:Q33"/>
    <mergeCell ref="C35:E36"/>
    <mergeCell ref="F35:H35"/>
    <mergeCell ref="I35:L35"/>
    <mergeCell ref="N35:Q35"/>
    <mergeCell ref="F36:H36"/>
    <mergeCell ref="I36:L36"/>
    <mergeCell ref="N36:Q36"/>
    <mergeCell ref="L40:N40"/>
    <mergeCell ref="B48:R48"/>
    <mergeCell ref="B49:R49"/>
    <mergeCell ref="B50:R50"/>
    <mergeCell ref="C38:H38"/>
    <mergeCell ref="C40:E40"/>
    <mergeCell ref="F40:H40"/>
    <mergeCell ref="I40:K40"/>
  </mergeCells>
  <conditionalFormatting sqref="B23:B26 B43:B46">
    <cfRule type="expression" priority="1" dxfId="0" stopIfTrue="1">
      <formula>(R23=1)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AB116"/>
  <sheetViews>
    <sheetView showGridLines="0" showRowColHeaders="0" showZeros="0" zoomScale="70" zoomScaleNormal="70" zoomScalePageLayoutView="0" workbookViewId="0" topLeftCell="A13">
      <selection activeCell="F3" sqref="F3:R3"/>
    </sheetView>
  </sheetViews>
  <sheetFormatPr defaultColWidth="0" defaultRowHeight="12.75"/>
  <cols>
    <col min="1" max="1" width="4.57421875" style="64" customWidth="1"/>
    <col min="2" max="2" width="25.7109375" style="64" customWidth="1"/>
    <col min="3" max="14" width="6.7109375" style="64" customWidth="1"/>
    <col min="15" max="19" width="6.421875" style="64" customWidth="1"/>
    <col min="20" max="16384" width="5.7109375" style="64" hidden="1" customWidth="1"/>
  </cols>
  <sheetData>
    <row r="1" s="61" customFormat="1" ht="42.75" customHeight="1">
      <c r="T1" s="62"/>
    </row>
    <row r="2" spans="1:20" ht="34.5" customHeight="1">
      <c r="A2" s="61"/>
      <c r="C2" s="168"/>
      <c r="D2" s="168"/>
      <c r="E2" s="168"/>
      <c r="F2" s="169" t="s">
        <v>154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63"/>
      <c r="T2" s="62"/>
    </row>
    <row r="3" spans="1:20" ht="34.5" customHeight="1">
      <c r="A3" s="61"/>
      <c r="B3" s="167"/>
      <c r="C3" s="167"/>
      <c r="D3" s="167"/>
      <c r="E3" s="167"/>
      <c r="F3" s="231" t="s">
        <v>140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63"/>
      <c r="T3" s="62"/>
    </row>
    <row r="4" spans="1:20" ht="34.5" customHeight="1" thickBot="1">
      <c r="A4" s="61"/>
      <c r="B4" s="167"/>
      <c r="C4" s="167"/>
      <c r="D4" s="167"/>
      <c r="E4" s="167"/>
      <c r="F4" s="232" t="str">
        <f>"GIPPSLAND FINALS "&amp;'Enter Teams &amp; Draw'!B6</f>
        <v>GIPPSLAND FINALS 2011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63"/>
      <c r="T4" s="62"/>
    </row>
    <row r="5" spans="1:20" s="68" customFormat="1" ht="33.75" customHeight="1" thickTop="1">
      <c r="A5" s="65"/>
      <c r="B5" s="224" t="str">
        <f>Seniors!B5</f>
        <v>TRARALGON MONDAY MAY 9TH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66"/>
      <c r="T5" s="67"/>
    </row>
    <row r="6" spans="1:20" ht="8.25" customHeight="1">
      <c r="A6" s="6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  <c r="T6" s="62"/>
    </row>
    <row r="7" spans="1:20" ht="39.75" customHeight="1">
      <c r="A7" s="61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71"/>
      <c r="T7" s="62"/>
    </row>
    <row r="8" spans="1:20" ht="47.25" customHeight="1" thickBot="1">
      <c r="A8" s="61"/>
      <c r="B8" s="210" t="str">
        <f>C18</f>
        <v>INTERMEDIATE GIRLS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70"/>
      <c r="T8" s="62"/>
    </row>
    <row r="9" spans="1:20" ht="19.5" customHeight="1" thickTop="1">
      <c r="A9" s="61"/>
      <c r="C9" s="198" t="s">
        <v>120</v>
      </c>
      <c r="D9" s="199"/>
      <c r="E9" s="199"/>
      <c r="F9" s="199" t="s">
        <v>133</v>
      </c>
      <c r="G9" s="199"/>
      <c r="H9" s="199"/>
      <c r="I9" s="226" t="str">
        <f>B23</f>
        <v>Nagle C</v>
      </c>
      <c r="J9" s="227"/>
      <c r="K9" s="227"/>
      <c r="L9" s="227"/>
      <c r="M9" s="72" t="s">
        <v>42</v>
      </c>
      <c r="N9" s="204" t="str">
        <f>B24</f>
        <v>Mirboo North SC</v>
      </c>
      <c r="O9" s="204"/>
      <c r="P9" s="204"/>
      <c r="Q9" s="205"/>
      <c r="R9" s="73"/>
      <c r="S9" s="74"/>
      <c r="T9" s="62"/>
    </row>
    <row r="10" spans="1:20" ht="19.5" customHeight="1" thickBot="1">
      <c r="A10" s="61"/>
      <c r="C10" s="200"/>
      <c r="D10" s="201"/>
      <c r="E10" s="201"/>
      <c r="F10" s="201" t="s">
        <v>134</v>
      </c>
      <c r="G10" s="201"/>
      <c r="H10" s="201"/>
      <c r="I10" s="213" t="str">
        <f>B25</f>
        <v>Catholic College Sale</v>
      </c>
      <c r="J10" s="214"/>
      <c r="K10" s="214"/>
      <c r="L10" s="214"/>
      <c r="M10" s="75" t="s">
        <v>42</v>
      </c>
      <c r="N10" s="208" t="str">
        <f>B26</f>
        <v>Trafalgar HS</v>
      </c>
      <c r="O10" s="208"/>
      <c r="P10" s="208"/>
      <c r="Q10" s="209"/>
      <c r="R10" s="73"/>
      <c r="S10" s="74"/>
      <c r="T10" s="62"/>
    </row>
    <row r="11" spans="1:20" ht="8.25" customHeight="1" thickBot="1" thickTop="1">
      <c r="A11" s="61"/>
      <c r="C11" s="76"/>
      <c r="D11" s="77"/>
      <c r="E11" s="77"/>
      <c r="F11" s="77"/>
      <c r="G11" s="77"/>
      <c r="H11" s="77"/>
      <c r="I11" s="77"/>
      <c r="J11" s="78"/>
      <c r="K11" s="77"/>
      <c r="L11" s="77"/>
      <c r="M11" s="77"/>
      <c r="N11" s="79"/>
      <c r="O11" s="77"/>
      <c r="P11" s="80"/>
      <c r="Q11" s="80"/>
      <c r="R11" s="73"/>
      <c r="S11" s="74"/>
      <c r="T11" s="62"/>
    </row>
    <row r="12" spans="1:20" ht="19.5" customHeight="1" thickTop="1">
      <c r="A12" s="61"/>
      <c r="C12" s="198" t="s">
        <v>128</v>
      </c>
      <c r="D12" s="199"/>
      <c r="E12" s="199"/>
      <c r="F12" s="199" t="str">
        <f>F9</f>
        <v>Courts 1 &amp; 2</v>
      </c>
      <c r="G12" s="199"/>
      <c r="H12" s="199"/>
      <c r="I12" s="226" t="str">
        <f>B23</f>
        <v>Nagle C</v>
      </c>
      <c r="J12" s="227"/>
      <c r="K12" s="227"/>
      <c r="L12" s="227"/>
      <c r="M12" s="72" t="s">
        <v>42</v>
      </c>
      <c r="N12" s="204" t="str">
        <f>B25</f>
        <v>Catholic College Sale</v>
      </c>
      <c r="O12" s="204"/>
      <c r="P12" s="204"/>
      <c r="Q12" s="205"/>
      <c r="R12" s="73"/>
      <c r="S12" s="74"/>
      <c r="T12" s="62"/>
    </row>
    <row r="13" spans="1:20" ht="19.5" customHeight="1" thickBot="1">
      <c r="A13" s="61"/>
      <c r="C13" s="200"/>
      <c r="D13" s="201"/>
      <c r="E13" s="201"/>
      <c r="F13" s="201" t="str">
        <f>F10</f>
        <v>Courts 3 &amp; 4</v>
      </c>
      <c r="G13" s="201"/>
      <c r="H13" s="201"/>
      <c r="I13" s="213" t="str">
        <f>B24</f>
        <v>Mirboo North SC</v>
      </c>
      <c r="J13" s="214"/>
      <c r="K13" s="214"/>
      <c r="L13" s="214"/>
      <c r="M13" s="75" t="s">
        <v>42</v>
      </c>
      <c r="N13" s="208" t="str">
        <f>B26</f>
        <v>Trafalgar HS</v>
      </c>
      <c r="O13" s="208"/>
      <c r="P13" s="208"/>
      <c r="Q13" s="209"/>
      <c r="R13" s="73"/>
      <c r="S13" s="74"/>
      <c r="T13" s="62"/>
    </row>
    <row r="14" spans="1:20" ht="8.25" customHeight="1" thickBot="1" thickTop="1">
      <c r="A14" s="61"/>
      <c r="C14" s="76"/>
      <c r="D14" s="77"/>
      <c r="E14" s="77"/>
      <c r="F14" s="79"/>
      <c r="G14" s="79"/>
      <c r="H14" s="79"/>
      <c r="I14" s="77"/>
      <c r="J14" s="78"/>
      <c r="K14" s="77"/>
      <c r="L14" s="77"/>
      <c r="M14" s="77"/>
      <c r="N14" s="79"/>
      <c r="O14" s="77"/>
      <c r="P14" s="80"/>
      <c r="Q14" s="80"/>
      <c r="R14" s="73"/>
      <c r="S14" s="74"/>
      <c r="T14" s="62"/>
    </row>
    <row r="15" spans="1:20" ht="19.5" customHeight="1" thickTop="1">
      <c r="A15" s="61"/>
      <c r="C15" s="198" t="s">
        <v>121</v>
      </c>
      <c r="D15" s="199"/>
      <c r="E15" s="199"/>
      <c r="F15" s="199" t="str">
        <f>F9</f>
        <v>Courts 1 &amp; 2</v>
      </c>
      <c r="G15" s="199"/>
      <c r="H15" s="199"/>
      <c r="I15" s="226" t="str">
        <f>B23</f>
        <v>Nagle C</v>
      </c>
      <c r="J15" s="227"/>
      <c r="K15" s="227"/>
      <c r="L15" s="227"/>
      <c r="M15" s="72" t="s">
        <v>42</v>
      </c>
      <c r="N15" s="204" t="str">
        <f>B26</f>
        <v>Trafalgar HS</v>
      </c>
      <c r="O15" s="204"/>
      <c r="P15" s="204"/>
      <c r="Q15" s="205"/>
      <c r="R15" s="73"/>
      <c r="S15" s="74"/>
      <c r="T15" s="62"/>
    </row>
    <row r="16" spans="1:20" ht="19.5" customHeight="1" thickBot="1">
      <c r="A16" s="61"/>
      <c r="C16" s="200"/>
      <c r="D16" s="201"/>
      <c r="E16" s="201"/>
      <c r="F16" s="201" t="str">
        <f>F10</f>
        <v>Courts 3 &amp; 4</v>
      </c>
      <c r="G16" s="201"/>
      <c r="H16" s="201"/>
      <c r="I16" s="213" t="str">
        <f>B24</f>
        <v>Mirboo North SC</v>
      </c>
      <c r="J16" s="214"/>
      <c r="K16" s="214"/>
      <c r="L16" s="214"/>
      <c r="M16" s="75" t="s">
        <v>42</v>
      </c>
      <c r="N16" s="208" t="str">
        <f>B25</f>
        <v>Catholic College Sale</v>
      </c>
      <c r="O16" s="208"/>
      <c r="P16" s="208"/>
      <c r="Q16" s="209"/>
      <c r="R16" s="73"/>
      <c r="S16" s="74"/>
      <c r="T16" s="62"/>
    </row>
    <row r="17" spans="1:20" ht="30.75" customHeight="1" thickTop="1">
      <c r="A17" s="61"/>
      <c r="S17" s="61"/>
      <c r="T17" s="62"/>
    </row>
    <row r="18" spans="1:20" ht="20.25" customHeight="1">
      <c r="A18" s="61"/>
      <c r="C18" s="197" t="s">
        <v>131</v>
      </c>
      <c r="D18" s="197"/>
      <c r="E18" s="197"/>
      <c r="F18" s="197"/>
      <c r="G18" s="197"/>
      <c r="H18" s="197"/>
      <c r="S18" s="61"/>
      <c r="T18" s="62"/>
    </row>
    <row r="19" spans="1:20" ht="9" customHeight="1" thickBot="1">
      <c r="A19" s="61"/>
      <c r="B19" s="81"/>
      <c r="F19" s="82" t="s">
        <v>43</v>
      </c>
      <c r="S19" s="61"/>
      <c r="T19" s="62"/>
    </row>
    <row r="20" spans="1:20" ht="17.25" customHeight="1" thickBot="1" thickTop="1">
      <c r="A20" s="61"/>
      <c r="C20" s="228" t="str">
        <f>"v "&amp;B23</f>
        <v>v Nagle C</v>
      </c>
      <c r="D20" s="229"/>
      <c r="E20" s="230"/>
      <c r="F20" s="215" t="str">
        <f>"v "&amp;B24</f>
        <v>v Mirboo North SC</v>
      </c>
      <c r="G20" s="216"/>
      <c r="H20" s="217"/>
      <c r="I20" s="215" t="str">
        <f>"v "&amp;B25</f>
        <v>v Catholic College Sale</v>
      </c>
      <c r="J20" s="216"/>
      <c r="K20" s="217"/>
      <c r="L20" s="215" t="str">
        <f>"v "&amp;B26</f>
        <v>v Trafalgar HS</v>
      </c>
      <c r="M20" s="216"/>
      <c r="N20" s="217"/>
      <c r="S20" s="61"/>
      <c r="T20" s="62"/>
    </row>
    <row r="21" spans="1:22" s="84" customFormat="1" ht="11.25" customHeight="1" thickBot="1" thickTop="1">
      <c r="A21" s="83"/>
      <c r="C21" s="85" t="s">
        <v>44</v>
      </c>
      <c r="D21" s="86" t="s">
        <v>45</v>
      </c>
      <c r="E21" s="86" t="s">
        <v>46</v>
      </c>
      <c r="F21" s="85" t="s">
        <v>44</v>
      </c>
      <c r="G21" s="86" t="s">
        <v>45</v>
      </c>
      <c r="H21" s="86" t="s">
        <v>46</v>
      </c>
      <c r="I21" s="86" t="s">
        <v>44</v>
      </c>
      <c r="J21" s="86" t="s">
        <v>45</v>
      </c>
      <c r="K21" s="86" t="s">
        <v>46</v>
      </c>
      <c r="L21" s="85" t="s">
        <v>44</v>
      </c>
      <c r="M21" s="86" t="s">
        <v>45</v>
      </c>
      <c r="N21" s="87" t="s">
        <v>46</v>
      </c>
      <c r="O21" s="86" t="s">
        <v>44</v>
      </c>
      <c r="P21" s="86" t="s">
        <v>45</v>
      </c>
      <c r="Q21" s="86" t="s">
        <v>46</v>
      </c>
      <c r="R21" s="88" t="s">
        <v>47</v>
      </c>
      <c r="S21" s="61"/>
      <c r="T21" s="62"/>
      <c r="U21" s="64"/>
      <c r="V21" s="64"/>
    </row>
    <row r="22" spans="1:22" s="84" customFormat="1" ht="11.25" customHeight="1" thickBot="1" thickTop="1">
      <c r="A22" s="83"/>
      <c r="C22" s="89" t="s">
        <v>48</v>
      </c>
      <c r="D22" s="90" t="s">
        <v>49</v>
      </c>
      <c r="E22" s="90" t="s">
        <v>49</v>
      </c>
      <c r="F22" s="89" t="s">
        <v>48</v>
      </c>
      <c r="G22" s="90" t="s">
        <v>49</v>
      </c>
      <c r="H22" s="90" t="s">
        <v>49</v>
      </c>
      <c r="I22" s="90" t="s">
        <v>48</v>
      </c>
      <c r="J22" s="90" t="s">
        <v>49</v>
      </c>
      <c r="K22" s="90" t="s">
        <v>49</v>
      </c>
      <c r="L22" s="89" t="s">
        <v>48</v>
      </c>
      <c r="M22" s="90" t="s">
        <v>49</v>
      </c>
      <c r="N22" s="91" t="s">
        <v>49</v>
      </c>
      <c r="O22" s="90" t="s">
        <v>48</v>
      </c>
      <c r="P22" s="90" t="s">
        <v>49</v>
      </c>
      <c r="Q22" s="90" t="s">
        <v>49</v>
      </c>
      <c r="R22" s="92"/>
      <c r="S22" s="61"/>
      <c r="T22" s="93"/>
      <c r="U22" s="94"/>
      <c r="V22" s="64"/>
    </row>
    <row r="23" spans="1:28" ht="17.25" customHeight="1" thickTop="1">
      <c r="A23" s="61"/>
      <c r="B23" s="172" t="s">
        <v>146</v>
      </c>
      <c r="C23" s="96"/>
      <c r="D23" s="97"/>
      <c r="E23" s="97"/>
      <c r="F23" s="98"/>
      <c r="G23" s="99"/>
      <c r="H23" s="99"/>
      <c r="I23" s="100"/>
      <c r="J23" s="101"/>
      <c r="K23" s="101"/>
      <c r="L23" s="100"/>
      <c r="M23" s="101"/>
      <c r="N23" s="101"/>
      <c r="O23" s="57">
        <f>SUM(W23:AB23)</f>
        <v>0</v>
      </c>
      <c r="P23" s="102">
        <f>G23+J23+M23</f>
        <v>0</v>
      </c>
      <c r="Q23" s="103">
        <f>H23+K23+N23</f>
        <v>0</v>
      </c>
      <c r="R23" s="104"/>
      <c r="S23" s="61"/>
      <c r="T23" s="105" t="s">
        <v>43</v>
      </c>
      <c r="U23" s="106" t="s">
        <v>43</v>
      </c>
      <c r="W23" s="107">
        <f>IF(F23="Win",1,0)</f>
        <v>0</v>
      </c>
      <c r="X23" s="108">
        <f>IF(F23="Draw",0.5,0)</f>
        <v>0</v>
      </c>
      <c r="Y23" s="108">
        <f>IF(I23="Win",1,0)</f>
        <v>0</v>
      </c>
      <c r="Z23" s="108">
        <f>IF(I23="Draw",0.5,0)</f>
        <v>0</v>
      </c>
      <c r="AA23" s="108">
        <f>IF(L23="Win",1,0)</f>
        <v>0</v>
      </c>
      <c r="AB23" s="109">
        <f>IF(L23="Draw",0.5,0)</f>
        <v>0</v>
      </c>
    </row>
    <row r="24" spans="1:28" ht="17.25" customHeight="1">
      <c r="A24" s="61"/>
      <c r="B24" s="159" t="s">
        <v>148</v>
      </c>
      <c r="C24" s="111">
        <f>IF(F23="","",LOOKUP(F23,T22:U26))</f>
      </c>
      <c r="D24" s="112">
        <f>IF(G23="",0,6-G23)</f>
        <v>0</v>
      </c>
      <c r="E24" s="113"/>
      <c r="F24" s="114" t="s">
        <v>51</v>
      </c>
      <c r="G24" s="115"/>
      <c r="H24" s="115"/>
      <c r="I24" s="116"/>
      <c r="J24" s="112"/>
      <c r="K24" s="113"/>
      <c r="L24" s="116"/>
      <c r="M24" s="113"/>
      <c r="N24" s="113"/>
      <c r="O24" s="58">
        <f>SUM(W24:AB24)</f>
        <v>0</v>
      </c>
      <c r="P24" s="117">
        <f>D24+J24+M24</f>
        <v>0</v>
      </c>
      <c r="Q24" s="118">
        <f>E24+K24+N24</f>
        <v>0</v>
      </c>
      <c r="R24" s="119"/>
      <c r="S24" s="61"/>
      <c r="T24" s="105" t="s">
        <v>48</v>
      </c>
      <c r="U24" s="106" t="s">
        <v>44</v>
      </c>
      <c r="W24" s="120">
        <f>IF(C24="Win",1,0)</f>
        <v>0</v>
      </c>
      <c r="X24" s="121">
        <f>IF(C24="Draw",0.5,0)</f>
        <v>0</v>
      </c>
      <c r="Y24" s="121">
        <f>IF(I24="Win",1,0)</f>
        <v>0</v>
      </c>
      <c r="Z24" s="121">
        <f>IF(I24="Draw",0.5,0)</f>
        <v>0</v>
      </c>
      <c r="AA24" s="121">
        <f>IF(L24="Win",1,0)</f>
        <v>0</v>
      </c>
      <c r="AB24" s="122">
        <f>IF(L24="Draw",0.5,0)</f>
        <v>0</v>
      </c>
    </row>
    <row r="25" spans="1:28" ht="17.25" customHeight="1">
      <c r="A25" s="61"/>
      <c r="B25" s="159" t="s">
        <v>149</v>
      </c>
      <c r="C25" s="111">
        <f>IF(I23="","",LOOKUP(I23,T22:U26))</f>
      </c>
      <c r="D25" s="112">
        <f>IF(J23="",0,6-J23)</f>
        <v>0</v>
      </c>
      <c r="E25" s="113"/>
      <c r="F25" s="111">
        <f>IF(I24="","",LOOKUP(I24,T22:U26))</f>
      </c>
      <c r="G25" s="112">
        <f>IF(J24="",0,6-J24)</f>
        <v>0</v>
      </c>
      <c r="H25" s="113"/>
      <c r="I25" s="123"/>
      <c r="J25" s="115"/>
      <c r="K25" s="115"/>
      <c r="L25" s="116"/>
      <c r="M25" s="113"/>
      <c r="N25" s="113"/>
      <c r="O25" s="58">
        <f>SUM(W25:AB25)</f>
        <v>0</v>
      </c>
      <c r="P25" s="117">
        <f>D25+G25+M25</f>
        <v>0</v>
      </c>
      <c r="Q25" s="118">
        <f>E25+H25+N25</f>
        <v>0</v>
      </c>
      <c r="R25" s="119"/>
      <c r="S25" s="61"/>
      <c r="T25" s="124" t="s">
        <v>44</v>
      </c>
      <c r="U25" s="125" t="s">
        <v>48</v>
      </c>
      <c r="W25" s="120">
        <f>IF(C25="Win",1,0)</f>
        <v>0</v>
      </c>
      <c r="X25" s="121">
        <f>IF(C25="Draw",0.5,0)</f>
        <v>0</v>
      </c>
      <c r="Y25" s="121">
        <f>IF(F25="Win",1,0)</f>
        <v>0</v>
      </c>
      <c r="Z25" s="121">
        <f>IF(F25="Draw",0.5,0)</f>
        <v>0</v>
      </c>
      <c r="AA25" s="121">
        <f>IF(L25="Win",1,0)</f>
        <v>0</v>
      </c>
      <c r="AB25" s="122">
        <f>IF(L25="Draw",0.5,0)</f>
        <v>0</v>
      </c>
    </row>
    <row r="26" spans="1:28" ht="17.25" customHeight="1" thickBot="1">
      <c r="A26" s="61"/>
      <c r="B26" s="160" t="s">
        <v>147</v>
      </c>
      <c r="C26" s="127">
        <f>IF(L23="","",LOOKUP(L23,T22:U26))</f>
      </c>
      <c r="D26" s="128">
        <f>IF(M23="",0,6-M23)</f>
        <v>0</v>
      </c>
      <c r="E26" s="129"/>
      <c r="F26" s="127">
        <f>IF(L24="","",LOOKUP(L24,T22:U26))</f>
      </c>
      <c r="G26" s="128">
        <f>IF(M24="",0,6-M24)</f>
        <v>0</v>
      </c>
      <c r="H26" s="129"/>
      <c r="I26" s="127">
        <f>IF(L25="","",LOOKUP(L25,T22:U26))</f>
      </c>
      <c r="J26" s="128">
        <f>IF(M25="",0,6-M25)</f>
        <v>0</v>
      </c>
      <c r="K26" s="130"/>
      <c r="L26" s="131"/>
      <c r="M26" s="131"/>
      <c r="N26" s="131"/>
      <c r="O26" s="59">
        <f>SUM(W26:AB26)</f>
        <v>0</v>
      </c>
      <c r="P26" s="132">
        <f>D26+G26+J26</f>
        <v>0</v>
      </c>
      <c r="Q26" s="133">
        <f>E26+H26+K26</f>
        <v>0</v>
      </c>
      <c r="R26" s="134"/>
      <c r="S26" s="61"/>
      <c r="T26" s="135"/>
      <c r="U26" s="136"/>
      <c r="W26" s="137">
        <f>IF(C26="Win",1,0)</f>
        <v>0</v>
      </c>
      <c r="X26" s="138">
        <f>IF(C26="Draw",0.5,0)</f>
        <v>0</v>
      </c>
      <c r="Y26" s="138">
        <f>IF(F26="Win",1,0)</f>
        <v>0</v>
      </c>
      <c r="Z26" s="138">
        <f>IF(F26="Draw",0.5,0)</f>
        <v>0</v>
      </c>
      <c r="AA26" s="138">
        <f>IF(I26="Win",1,0)</f>
        <v>0</v>
      </c>
      <c r="AB26" s="139">
        <f>IF(I26="Draw",0.5,0)</f>
        <v>0</v>
      </c>
    </row>
    <row r="27" spans="1:20" ht="54" customHeight="1" thickTop="1">
      <c r="A27" s="61"/>
      <c r="B27" s="64" t="s">
        <v>51</v>
      </c>
      <c r="P27" s="140"/>
      <c r="Q27" s="140"/>
      <c r="R27" s="140"/>
      <c r="S27" s="61"/>
      <c r="T27" s="62"/>
    </row>
    <row r="28" spans="1:20" ht="47.25" customHeight="1" thickBot="1">
      <c r="A28" s="61"/>
      <c r="B28" s="210" t="str">
        <f>C38</f>
        <v>INTERMEDIATE BOYS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70"/>
      <c r="T28" s="62"/>
    </row>
    <row r="29" spans="1:20" ht="19.5" customHeight="1" thickTop="1">
      <c r="A29" s="61"/>
      <c r="B29" s="64" t="s">
        <v>51</v>
      </c>
      <c r="C29" s="198" t="s">
        <v>120</v>
      </c>
      <c r="D29" s="199"/>
      <c r="E29" s="199"/>
      <c r="F29" s="199" t="s">
        <v>135</v>
      </c>
      <c r="G29" s="199"/>
      <c r="H29" s="199"/>
      <c r="I29" s="202" t="str">
        <f>B43</f>
        <v>Nagle C</v>
      </c>
      <c r="J29" s="203"/>
      <c r="K29" s="203"/>
      <c r="L29" s="203"/>
      <c r="M29" s="72" t="s">
        <v>42</v>
      </c>
      <c r="N29" s="204" t="str">
        <f>B44</f>
        <v>Mirboo North SC</v>
      </c>
      <c r="O29" s="204"/>
      <c r="P29" s="204"/>
      <c r="Q29" s="205"/>
      <c r="R29" s="73"/>
      <c r="S29" s="74"/>
      <c r="T29" s="62"/>
    </row>
    <row r="30" spans="1:20" ht="19.5" customHeight="1" thickBot="1">
      <c r="A30" s="61"/>
      <c r="B30" s="64" t="s">
        <v>51</v>
      </c>
      <c r="C30" s="200"/>
      <c r="D30" s="201"/>
      <c r="E30" s="201"/>
      <c r="F30" s="201" t="s">
        <v>136</v>
      </c>
      <c r="G30" s="201"/>
      <c r="H30" s="201"/>
      <c r="I30" s="213" t="str">
        <f>B45</f>
        <v>Catholic College Sale</v>
      </c>
      <c r="J30" s="214"/>
      <c r="K30" s="214"/>
      <c r="L30" s="214"/>
      <c r="M30" s="75" t="s">
        <v>42</v>
      </c>
      <c r="N30" s="208" t="str">
        <f>B46</f>
        <v>Lowanna C</v>
      </c>
      <c r="O30" s="208"/>
      <c r="P30" s="208"/>
      <c r="Q30" s="209"/>
      <c r="R30" s="73"/>
      <c r="S30" s="74"/>
      <c r="T30" s="62"/>
    </row>
    <row r="31" spans="1:20" ht="8.25" customHeight="1" thickBot="1" thickTop="1">
      <c r="A31" s="61"/>
      <c r="B31" s="64" t="s">
        <v>51</v>
      </c>
      <c r="C31" s="76"/>
      <c r="D31" s="77"/>
      <c r="E31" s="77"/>
      <c r="F31" s="79"/>
      <c r="G31" s="79"/>
      <c r="H31" s="79"/>
      <c r="I31" s="77"/>
      <c r="J31" s="78"/>
      <c r="K31" s="77"/>
      <c r="L31" s="77"/>
      <c r="M31" s="77"/>
      <c r="N31" s="79"/>
      <c r="O31" s="77"/>
      <c r="P31" s="80"/>
      <c r="Q31" s="80"/>
      <c r="R31" s="73"/>
      <c r="S31" s="74"/>
      <c r="T31" s="62"/>
    </row>
    <row r="32" spans="1:20" ht="19.5" customHeight="1" thickTop="1">
      <c r="A32" s="61"/>
      <c r="B32" s="64" t="s">
        <v>51</v>
      </c>
      <c r="C32" s="198" t="s">
        <v>128</v>
      </c>
      <c r="D32" s="199"/>
      <c r="E32" s="199"/>
      <c r="F32" s="199" t="str">
        <f>F29</f>
        <v>Courts 5 &amp; 6</v>
      </c>
      <c r="G32" s="199"/>
      <c r="H32" s="199"/>
      <c r="I32" s="202" t="str">
        <f>B43</f>
        <v>Nagle C</v>
      </c>
      <c r="J32" s="203"/>
      <c r="K32" s="203"/>
      <c r="L32" s="203"/>
      <c r="M32" s="72" t="s">
        <v>42</v>
      </c>
      <c r="N32" s="204" t="str">
        <f>B45</f>
        <v>Catholic College Sale</v>
      </c>
      <c r="O32" s="204"/>
      <c r="P32" s="204"/>
      <c r="Q32" s="205"/>
      <c r="R32" s="73"/>
      <c r="S32" s="74"/>
      <c r="T32" s="62"/>
    </row>
    <row r="33" spans="1:20" ht="19.5" customHeight="1" thickBot="1">
      <c r="A33" s="61"/>
      <c r="B33" s="64" t="s">
        <v>51</v>
      </c>
      <c r="C33" s="200"/>
      <c r="D33" s="201"/>
      <c r="E33" s="201"/>
      <c r="F33" s="201" t="str">
        <f>F30</f>
        <v>Courts 7 &amp; 8</v>
      </c>
      <c r="G33" s="201"/>
      <c r="H33" s="201"/>
      <c r="I33" s="213" t="str">
        <f>B44</f>
        <v>Mirboo North SC</v>
      </c>
      <c r="J33" s="214"/>
      <c r="K33" s="214"/>
      <c r="L33" s="214"/>
      <c r="M33" s="75" t="s">
        <v>42</v>
      </c>
      <c r="N33" s="208" t="str">
        <f>B46</f>
        <v>Lowanna C</v>
      </c>
      <c r="O33" s="208"/>
      <c r="P33" s="208"/>
      <c r="Q33" s="209"/>
      <c r="R33" s="73"/>
      <c r="S33" s="74"/>
      <c r="T33" s="62"/>
    </row>
    <row r="34" spans="1:20" ht="7.5" customHeight="1" thickBot="1" thickTop="1">
      <c r="A34" s="61"/>
      <c r="B34" s="64" t="s">
        <v>51</v>
      </c>
      <c r="C34" s="76"/>
      <c r="D34" s="77"/>
      <c r="E34" s="77"/>
      <c r="F34" s="79"/>
      <c r="G34" s="79"/>
      <c r="H34" s="79"/>
      <c r="I34" s="77"/>
      <c r="J34" s="78"/>
      <c r="K34" s="77"/>
      <c r="L34" s="77"/>
      <c r="M34" s="77"/>
      <c r="N34" s="79"/>
      <c r="O34" s="77"/>
      <c r="P34" s="80"/>
      <c r="Q34" s="80"/>
      <c r="R34" s="73"/>
      <c r="S34" s="74"/>
      <c r="T34" s="62"/>
    </row>
    <row r="35" spans="1:20" ht="19.5" customHeight="1" thickTop="1">
      <c r="A35" s="61"/>
      <c r="B35" s="64" t="s">
        <v>51</v>
      </c>
      <c r="C35" s="198" t="s">
        <v>121</v>
      </c>
      <c r="D35" s="199"/>
      <c r="E35" s="199"/>
      <c r="F35" s="199" t="str">
        <f>F29</f>
        <v>Courts 5 &amp; 6</v>
      </c>
      <c r="G35" s="199"/>
      <c r="H35" s="199"/>
      <c r="I35" s="202" t="str">
        <f>B43</f>
        <v>Nagle C</v>
      </c>
      <c r="J35" s="203"/>
      <c r="K35" s="203"/>
      <c r="L35" s="203"/>
      <c r="M35" s="72" t="s">
        <v>42</v>
      </c>
      <c r="N35" s="204" t="str">
        <f>B46</f>
        <v>Lowanna C</v>
      </c>
      <c r="O35" s="204"/>
      <c r="P35" s="204"/>
      <c r="Q35" s="205"/>
      <c r="R35" s="73"/>
      <c r="S35" s="74"/>
      <c r="T35" s="62"/>
    </row>
    <row r="36" spans="1:20" ht="19.5" customHeight="1" thickBot="1">
      <c r="A36" s="61"/>
      <c r="B36" s="64" t="s">
        <v>51</v>
      </c>
      <c r="C36" s="200"/>
      <c r="D36" s="201"/>
      <c r="E36" s="201"/>
      <c r="F36" s="201" t="str">
        <f>F30</f>
        <v>Courts 7 &amp; 8</v>
      </c>
      <c r="G36" s="201"/>
      <c r="H36" s="201"/>
      <c r="I36" s="213" t="str">
        <f>B44</f>
        <v>Mirboo North SC</v>
      </c>
      <c r="J36" s="214"/>
      <c r="K36" s="214"/>
      <c r="L36" s="214"/>
      <c r="M36" s="75" t="s">
        <v>42</v>
      </c>
      <c r="N36" s="208" t="str">
        <f>B45</f>
        <v>Catholic College Sale</v>
      </c>
      <c r="O36" s="208"/>
      <c r="P36" s="208"/>
      <c r="Q36" s="209"/>
      <c r="R36" s="73"/>
      <c r="S36" s="74"/>
      <c r="T36" s="62"/>
    </row>
    <row r="37" spans="1:20" ht="30.75" customHeight="1" thickTop="1">
      <c r="A37" s="61"/>
      <c r="B37" s="64" t="s">
        <v>51</v>
      </c>
      <c r="S37" s="61"/>
      <c r="T37" s="62"/>
    </row>
    <row r="38" spans="1:20" ht="20.25" customHeight="1">
      <c r="A38" s="61"/>
      <c r="B38" s="64" t="s">
        <v>51</v>
      </c>
      <c r="C38" s="197" t="s">
        <v>132</v>
      </c>
      <c r="D38" s="197"/>
      <c r="E38" s="197"/>
      <c r="F38" s="197"/>
      <c r="G38" s="197"/>
      <c r="H38" s="197"/>
      <c r="S38" s="61"/>
      <c r="T38" s="62"/>
    </row>
    <row r="39" spans="1:20" ht="9" customHeight="1" thickBot="1">
      <c r="A39" s="61"/>
      <c r="B39" s="81" t="s">
        <v>51</v>
      </c>
      <c r="F39" s="82" t="s">
        <v>43</v>
      </c>
      <c r="S39" s="61"/>
      <c r="T39" s="62"/>
    </row>
    <row r="40" spans="1:20" ht="17.25" customHeight="1" thickBot="1" thickTop="1">
      <c r="A40" s="61"/>
      <c r="B40" s="64" t="s">
        <v>51</v>
      </c>
      <c r="C40" s="193" t="str">
        <f>"v "&amp;B43</f>
        <v>v Nagle C</v>
      </c>
      <c r="D40" s="194"/>
      <c r="E40" s="195"/>
      <c r="F40" s="193" t="str">
        <f>"v "&amp;B44</f>
        <v>v Mirboo North SC</v>
      </c>
      <c r="G40" s="194"/>
      <c r="H40" s="195"/>
      <c r="I40" s="193" t="str">
        <f>"v "&amp;B45</f>
        <v>v Catholic College Sale</v>
      </c>
      <c r="J40" s="194"/>
      <c r="K40" s="195"/>
      <c r="L40" s="193" t="str">
        <f>B46</f>
        <v>Lowanna C</v>
      </c>
      <c r="M40" s="194"/>
      <c r="N40" s="195"/>
      <c r="S40" s="61"/>
      <c r="T40" s="62"/>
    </row>
    <row r="41" spans="1:22" s="84" customFormat="1" ht="11.25" customHeight="1" thickBot="1" thickTop="1">
      <c r="A41" s="83"/>
      <c r="B41" s="84" t="s">
        <v>51</v>
      </c>
      <c r="C41" s="85" t="s">
        <v>44</v>
      </c>
      <c r="D41" s="86" t="s">
        <v>45</v>
      </c>
      <c r="E41" s="86" t="s">
        <v>46</v>
      </c>
      <c r="F41" s="85" t="s">
        <v>44</v>
      </c>
      <c r="G41" s="86" t="s">
        <v>45</v>
      </c>
      <c r="H41" s="86" t="s">
        <v>46</v>
      </c>
      <c r="I41" s="86" t="s">
        <v>44</v>
      </c>
      <c r="J41" s="86" t="s">
        <v>45</v>
      </c>
      <c r="K41" s="86" t="s">
        <v>46</v>
      </c>
      <c r="L41" s="85" t="s">
        <v>44</v>
      </c>
      <c r="M41" s="86" t="s">
        <v>45</v>
      </c>
      <c r="N41" s="87" t="s">
        <v>46</v>
      </c>
      <c r="O41" s="86" t="s">
        <v>44</v>
      </c>
      <c r="P41" s="86" t="s">
        <v>45</v>
      </c>
      <c r="Q41" s="86" t="s">
        <v>46</v>
      </c>
      <c r="R41" s="88" t="s">
        <v>47</v>
      </c>
      <c r="S41" s="61"/>
      <c r="T41" s="62"/>
      <c r="U41" s="64"/>
      <c r="V41" s="64"/>
    </row>
    <row r="42" spans="1:22" s="84" customFormat="1" ht="11.25" customHeight="1" thickBot="1" thickTop="1">
      <c r="A42" s="83"/>
      <c r="B42" s="84" t="s">
        <v>51</v>
      </c>
      <c r="C42" s="89" t="s">
        <v>48</v>
      </c>
      <c r="D42" s="90" t="s">
        <v>49</v>
      </c>
      <c r="E42" s="90" t="s">
        <v>49</v>
      </c>
      <c r="F42" s="89" t="s">
        <v>48</v>
      </c>
      <c r="G42" s="90" t="s">
        <v>49</v>
      </c>
      <c r="H42" s="90" t="s">
        <v>49</v>
      </c>
      <c r="I42" s="90" t="s">
        <v>48</v>
      </c>
      <c r="J42" s="90" t="s">
        <v>49</v>
      </c>
      <c r="K42" s="90" t="s">
        <v>49</v>
      </c>
      <c r="L42" s="89" t="s">
        <v>48</v>
      </c>
      <c r="M42" s="90" t="s">
        <v>49</v>
      </c>
      <c r="N42" s="91" t="s">
        <v>49</v>
      </c>
      <c r="O42" s="90" t="s">
        <v>48</v>
      </c>
      <c r="P42" s="90" t="s">
        <v>49</v>
      </c>
      <c r="Q42" s="90" t="s">
        <v>49</v>
      </c>
      <c r="R42" s="92"/>
      <c r="S42" s="61"/>
      <c r="T42" s="93"/>
      <c r="U42" s="94"/>
      <c r="V42" s="64"/>
    </row>
    <row r="43" spans="1:28" ht="17.25" customHeight="1" thickTop="1">
      <c r="A43" s="61"/>
      <c r="B43" s="158" t="s">
        <v>146</v>
      </c>
      <c r="C43" s="96"/>
      <c r="D43" s="97"/>
      <c r="E43" s="97"/>
      <c r="F43" s="98"/>
      <c r="G43" s="99"/>
      <c r="H43" s="99"/>
      <c r="I43" s="100"/>
      <c r="J43" s="101"/>
      <c r="K43" s="101"/>
      <c r="L43" s="100"/>
      <c r="M43" s="101"/>
      <c r="N43" s="101"/>
      <c r="O43" s="57">
        <f>SUM(W43:AB43)</f>
        <v>0</v>
      </c>
      <c r="P43" s="102">
        <f>G43+J43+M43</f>
        <v>0</v>
      </c>
      <c r="Q43" s="103">
        <f>H43+K43+N43</f>
        <v>0</v>
      </c>
      <c r="R43" s="104"/>
      <c r="S43" s="61"/>
      <c r="T43" s="105" t="s">
        <v>43</v>
      </c>
      <c r="U43" s="106" t="s">
        <v>43</v>
      </c>
      <c r="W43" s="107">
        <f>IF(F43="Win",1,0)</f>
        <v>0</v>
      </c>
      <c r="X43" s="108">
        <f>IF(F43="Draw",0.5,0)</f>
        <v>0</v>
      </c>
      <c r="Y43" s="108">
        <f>IF(I43="Win",1,0)</f>
        <v>0</v>
      </c>
      <c r="Z43" s="108">
        <f>IF(I43="Draw",0.5,0)</f>
        <v>0</v>
      </c>
      <c r="AA43" s="108">
        <f>IF(L43="Win",1,0)</f>
        <v>0</v>
      </c>
      <c r="AB43" s="109">
        <f>IF(L43="Draw",0.5,0)</f>
        <v>0</v>
      </c>
    </row>
    <row r="44" spans="1:28" ht="17.25" customHeight="1">
      <c r="A44" s="61"/>
      <c r="B44" s="159" t="s">
        <v>148</v>
      </c>
      <c r="C44" s="111">
        <f>IF(F43="","",LOOKUP(F43,T42:U46))</f>
      </c>
      <c r="D44" s="112">
        <f>IF(G43="",0,6-G43)</f>
        <v>0</v>
      </c>
      <c r="E44" s="113"/>
      <c r="F44" s="114"/>
      <c r="G44" s="115"/>
      <c r="H44" s="115"/>
      <c r="I44" s="116"/>
      <c r="J44" s="112"/>
      <c r="K44" s="113"/>
      <c r="L44" s="116"/>
      <c r="M44" s="113"/>
      <c r="N44" s="113"/>
      <c r="O44" s="58">
        <f>SUM(W44:AB44)</f>
        <v>0</v>
      </c>
      <c r="P44" s="117">
        <f>D44+J44+M44</f>
        <v>0</v>
      </c>
      <c r="Q44" s="118">
        <f>E44+K44+N44</f>
        <v>0</v>
      </c>
      <c r="R44" s="119"/>
      <c r="S44" s="61"/>
      <c r="T44" s="105" t="s">
        <v>48</v>
      </c>
      <c r="U44" s="106" t="s">
        <v>44</v>
      </c>
      <c r="W44" s="120">
        <f>IF(C44="Win",1,0)</f>
        <v>0</v>
      </c>
      <c r="X44" s="121">
        <f>IF(C44="Draw",0.5,0)</f>
        <v>0</v>
      </c>
      <c r="Y44" s="121">
        <f>IF(I44="Win",1,0)</f>
        <v>0</v>
      </c>
      <c r="Z44" s="121">
        <f>IF(I44="Draw",0.5,0)</f>
        <v>0</v>
      </c>
      <c r="AA44" s="121">
        <f>IF(L44="Win",1,0)</f>
        <v>0</v>
      </c>
      <c r="AB44" s="122">
        <f>IF(L44="Draw",0.5,0)</f>
        <v>0</v>
      </c>
    </row>
    <row r="45" spans="1:28" ht="17.25" customHeight="1">
      <c r="A45" s="61"/>
      <c r="B45" s="159" t="s">
        <v>149</v>
      </c>
      <c r="C45" s="111">
        <f>IF(I43="","",LOOKUP(I43,T42:U46))</f>
      </c>
      <c r="D45" s="112">
        <f>IF(J43="",0,6-J43)</f>
        <v>0</v>
      </c>
      <c r="E45" s="113"/>
      <c r="F45" s="111">
        <f>IF(I44="","",LOOKUP(I44,T42:U46))</f>
      </c>
      <c r="G45" s="112">
        <f>IF(J44="",0,6-J44)</f>
        <v>0</v>
      </c>
      <c r="H45" s="113"/>
      <c r="I45" s="123"/>
      <c r="J45" s="115"/>
      <c r="K45" s="115"/>
      <c r="L45" s="116"/>
      <c r="M45" s="113"/>
      <c r="N45" s="113"/>
      <c r="O45" s="58">
        <f>SUM(W45:AB45)</f>
        <v>0</v>
      </c>
      <c r="P45" s="117">
        <f>D45+G45+M45</f>
        <v>0</v>
      </c>
      <c r="Q45" s="118">
        <f>E45+H45+N45</f>
        <v>0</v>
      </c>
      <c r="R45" s="119"/>
      <c r="S45" s="61"/>
      <c r="T45" s="124" t="s">
        <v>44</v>
      </c>
      <c r="U45" s="125" t="s">
        <v>48</v>
      </c>
      <c r="W45" s="120">
        <f>IF(C45="Win",1,0)</f>
        <v>0</v>
      </c>
      <c r="X45" s="121">
        <f>IF(C45="Draw",0.5,0)</f>
        <v>0</v>
      </c>
      <c r="Y45" s="121">
        <f>IF(F45="Win",1,0)</f>
        <v>0</v>
      </c>
      <c r="Z45" s="121">
        <f>IF(F45="Draw",0.5,0)</f>
        <v>0</v>
      </c>
      <c r="AA45" s="121">
        <f>IF(L45="Win",1,0)</f>
        <v>0</v>
      </c>
      <c r="AB45" s="122">
        <f>IF(L45="Draw",0.5,0)</f>
        <v>0</v>
      </c>
    </row>
    <row r="46" spans="1:28" ht="17.25" customHeight="1" thickBot="1">
      <c r="A46" s="61"/>
      <c r="B46" s="160" t="s">
        <v>145</v>
      </c>
      <c r="C46" s="127">
        <f>IF(L43="","",LOOKUP(L43,T42:U46))</f>
      </c>
      <c r="D46" s="128">
        <f>IF(M43="",0,6-M43)</f>
        <v>0</v>
      </c>
      <c r="E46" s="129"/>
      <c r="F46" s="127">
        <f>IF(L44="","",LOOKUP(L44,T42:U46))</f>
      </c>
      <c r="G46" s="128">
        <f>IF(M44="",0,6-M44)</f>
        <v>0</v>
      </c>
      <c r="H46" s="129"/>
      <c r="I46" s="127">
        <f>IF(L45="","",LOOKUP(L45,T42:U46))</f>
      </c>
      <c r="J46" s="128">
        <f>IF(M45="",0,6-M45)</f>
        <v>0</v>
      </c>
      <c r="K46" s="130"/>
      <c r="L46" s="131"/>
      <c r="M46" s="131"/>
      <c r="N46" s="131"/>
      <c r="O46" s="59">
        <f>SUM(W46:AB46)</f>
        <v>0</v>
      </c>
      <c r="P46" s="132">
        <f>D46+G46+J46</f>
        <v>0</v>
      </c>
      <c r="Q46" s="133">
        <f>E46+H46+K46</f>
        <v>0</v>
      </c>
      <c r="R46" s="134"/>
      <c r="S46" s="61"/>
      <c r="T46" s="135"/>
      <c r="U46" s="136"/>
      <c r="W46" s="137">
        <f>IF(C46="Win",1,0)</f>
        <v>0</v>
      </c>
      <c r="X46" s="138">
        <f>IF(C46="Draw",0.5,0)</f>
        <v>0</v>
      </c>
      <c r="Y46" s="138">
        <f>IF(F46="Win",1,0)</f>
        <v>0</v>
      </c>
      <c r="Z46" s="138">
        <f>IF(F46="Draw",0.5,0)</f>
        <v>0</v>
      </c>
      <c r="AA46" s="138">
        <f>IF(I46="Win",1,0)</f>
        <v>0</v>
      </c>
      <c r="AB46" s="139">
        <f>IF(I46="Draw",0.5,0)</f>
        <v>0</v>
      </c>
    </row>
    <row r="47" spans="1:28" ht="17.25" customHeight="1" thickTop="1">
      <c r="A47" s="61"/>
      <c r="B47" s="141" t="s">
        <v>51</v>
      </c>
      <c r="C47" s="142"/>
      <c r="D47" s="142"/>
      <c r="E47" s="143"/>
      <c r="F47" s="143"/>
      <c r="G47" s="142"/>
      <c r="H47" s="143"/>
      <c r="I47" s="142"/>
      <c r="J47" s="142"/>
      <c r="K47" s="143"/>
      <c r="L47" s="144"/>
      <c r="M47" s="144"/>
      <c r="N47" s="144"/>
      <c r="O47" s="60"/>
      <c r="P47" s="143"/>
      <c r="Q47" s="143"/>
      <c r="R47" s="143"/>
      <c r="S47" s="61"/>
      <c r="T47" s="145"/>
      <c r="U47" s="146"/>
      <c r="W47" s="147"/>
      <c r="X47" s="147"/>
      <c r="Y47" s="147"/>
      <c r="Z47" s="147"/>
      <c r="AA47" s="147"/>
      <c r="AB47" s="147"/>
    </row>
    <row r="48" spans="1:20" ht="17.25" customHeight="1">
      <c r="A48" s="61"/>
      <c r="B48" s="196" t="s">
        <v>53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48"/>
      <c r="T48" s="62"/>
    </row>
    <row r="49" spans="1:20" ht="17.25" customHeight="1">
      <c r="A49" s="61"/>
      <c r="B49" s="196" t="s">
        <v>54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48"/>
      <c r="T49" s="62"/>
    </row>
    <row r="50" spans="1:20" ht="17.25" customHeight="1">
      <c r="A50" s="61"/>
      <c r="B50" s="196" t="s">
        <v>55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48"/>
      <c r="T50" s="62"/>
    </row>
    <row r="51" spans="1:20" ht="12.75">
      <c r="A51" s="61"/>
      <c r="B51" s="62" t="s">
        <v>51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1"/>
      <c r="T51" s="62"/>
    </row>
    <row r="52" spans="1:20" ht="12.75">
      <c r="A52" s="61"/>
      <c r="B52" s="149" t="s">
        <v>56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</row>
    <row r="53" spans="1:20" ht="12.75">
      <c r="A53" s="61"/>
      <c r="B53" s="149" t="s">
        <v>57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</row>
    <row r="54" spans="1:20" ht="12.75">
      <c r="A54" s="61"/>
      <c r="B54" s="149" t="s">
        <v>58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</row>
    <row r="55" spans="1:20" ht="12.75">
      <c r="A55" s="61"/>
      <c r="B55" s="149" t="s">
        <v>59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2"/>
    </row>
    <row r="56" spans="1:20" ht="12.75">
      <c r="A56" s="61"/>
      <c r="B56" s="149" t="s">
        <v>60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2"/>
    </row>
    <row r="57" spans="1:20" ht="12.75">
      <c r="A57" s="61"/>
      <c r="B57" s="149" t="s">
        <v>61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2"/>
    </row>
    <row r="58" spans="1:20" ht="12.75">
      <c r="A58" s="61"/>
      <c r="B58" s="149" t="s">
        <v>52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2"/>
    </row>
    <row r="59" spans="1:20" ht="12.75">
      <c r="A59" s="61"/>
      <c r="B59" s="149" t="s">
        <v>62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2"/>
    </row>
    <row r="60" spans="1:20" ht="12.75">
      <c r="A60" s="61"/>
      <c r="B60" s="149" t="s">
        <v>63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2"/>
    </row>
    <row r="61" spans="1:20" ht="12.75">
      <c r="A61" s="61"/>
      <c r="B61" s="149" t="s">
        <v>64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2"/>
    </row>
    <row r="62" spans="1:20" ht="12.75">
      <c r="A62" s="61"/>
      <c r="B62" s="149" t="s">
        <v>65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2"/>
    </row>
    <row r="63" spans="1:20" ht="12.75">
      <c r="A63" s="61"/>
      <c r="B63" s="149" t="s">
        <v>66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2"/>
    </row>
    <row r="64" spans="1:20" ht="12.75">
      <c r="A64" s="61"/>
      <c r="B64" s="149" t="s">
        <v>67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2"/>
    </row>
    <row r="65" spans="1:20" ht="12.75">
      <c r="A65" s="61"/>
      <c r="B65" s="149" t="s">
        <v>68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2"/>
    </row>
    <row r="66" spans="1:20" ht="12.75">
      <c r="A66" s="61"/>
      <c r="B66" s="149" t="s">
        <v>69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2"/>
    </row>
    <row r="67" spans="1:20" ht="12.75">
      <c r="A67" s="61"/>
      <c r="B67" s="149" t="s">
        <v>70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2"/>
    </row>
    <row r="68" spans="1:20" ht="12.75">
      <c r="A68" s="61"/>
      <c r="B68" s="149" t="s">
        <v>71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2"/>
    </row>
    <row r="69" spans="1:20" ht="12.75">
      <c r="A69" s="61"/>
      <c r="B69" s="149" t="s">
        <v>72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2"/>
    </row>
    <row r="70" spans="1:20" ht="12.75">
      <c r="A70" s="61"/>
      <c r="B70" s="149" t="s">
        <v>73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2"/>
    </row>
    <row r="71" spans="1:20" ht="12.75">
      <c r="A71" s="61"/>
      <c r="B71" s="149" t="s">
        <v>74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2"/>
    </row>
    <row r="72" spans="1:20" ht="12.75">
      <c r="A72" s="61"/>
      <c r="B72" s="149" t="s">
        <v>75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2"/>
    </row>
    <row r="73" spans="1:20" ht="12.75">
      <c r="A73" s="61"/>
      <c r="B73" s="149" t="s">
        <v>76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2"/>
    </row>
    <row r="74" spans="1:20" ht="12.75">
      <c r="A74" s="61"/>
      <c r="B74" s="149" t="s">
        <v>77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2"/>
    </row>
    <row r="75" spans="1:20" ht="12.75">
      <c r="A75" s="61"/>
      <c r="B75" s="149" t="s">
        <v>78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2"/>
    </row>
    <row r="76" spans="1:20" ht="12.75">
      <c r="A76" s="61"/>
      <c r="B76" s="149" t="s">
        <v>79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2"/>
    </row>
    <row r="77" spans="1:20" ht="12.75">
      <c r="A77" s="61"/>
      <c r="B77" s="149" t="s">
        <v>80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2"/>
    </row>
    <row r="78" spans="1:20" ht="12.75">
      <c r="A78" s="61"/>
      <c r="B78" s="149" t="s">
        <v>81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2"/>
    </row>
    <row r="79" spans="1:20" ht="12.75">
      <c r="A79" s="61"/>
      <c r="B79" s="149" t="s">
        <v>82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2"/>
    </row>
    <row r="80" spans="1:20" ht="12.75">
      <c r="A80" s="61"/>
      <c r="B80" s="149" t="s">
        <v>83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2"/>
    </row>
    <row r="81" spans="1:20" ht="12.75">
      <c r="A81" s="61"/>
      <c r="B81" s="149" t="s">
        <v>84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2"/>
    </row>
    <row r="82" spans="1:20" ht="12.75">
      <c r="A82" s="61"/>
      <c r="B82" s="149" t="s">
        <v>85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2"/>
    </row>
    <row r="83" spans="1:20" ht="12.75">
      <c r="A83" s="61"/>
      <c r="B83" s="149" t="s">
        <v>86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2"/>
    </row>
    <row r="84" spans="1:20" ht="12.75">
      <c r="A84" s="61"/>
      <c r="B84" s="149" t="s">
        <v>87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2"/>
    </row>
    <row r="85" spans="1:20" ht="12.75">
      <c r="A85" s="61"/>
      <c r="B85" s="149" t="s">
        <v>88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2"/>
    </row>
    <row r="86" spans="1:20" ht="12.75">
      <c r="A86" s="61"/>
      <c r="B86" s="149" t="s">
        <v>89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2"/>
    </row>
    <row r="87" spans="1:20" ht="12.75">
      <c r="A87" s="61"/>
      <c r="B87" s="149" t="s">
        <v>90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2"/>
    </row>
    <row r="88" spans="1:20" ht="12.75">
      <c r="A88" s="61"/>
      <c r="B88" s="149" t="s">
        <v>91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2"/>
    </row>
    <row r="89" spans="1:20" ht="12.75">
      <c r="A89" s="61"/>
      <c r="B89" s="149" t="s">
        <v>92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2"/>
    </row>
    <row r="90" spans="1:20" ht="12.75">
      <c r="A90" s="61"/>
      <c r="B90" s="149" t="s">
        <v>93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2"/>
    </row>
    <row r="91" spans="1:20" ht="12.75">
      <c r="A91" s="61"/>
      <c r="B91" s="149" t="s">
        <v>94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2"/>
    </row>
    <row r="92" spans="1:20" ht="12.75">
      <c r="A92" s="61"/>
      <c r="B92" s="149" t="s">
        <v>95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2"/>
    </row>
    <row r="93" spans="1:20" ht="12.75">
      <c r="A93" s="61"/>
      <c r="B93" s="149" t="s">
        <v>96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2"/>
    </row>
    <row r="94" spans="1:20" ht="12.75">
      <c r="A94" s="61"/>
      <c r="B94" s="149" t="s">
        <v>97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2"/>
    </row>
    <row r="95" spans="1:20" ht="12.75">
      <c r="A95" s="61"/>
      <c r="B95" s="149" t="s">
        <v>98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2"/>
    </row>
    <row r="96" spans="2:20" ht="12.75">
      <c r="B96" s="150" t="s">
        <v>99</v>
      </c>
      <c r="T96" s="62"/>
    </row>
    <row r="97" spans="2:20" ht="12.75">
      <c r="B97" s="150" t="s">
        <v>100</v>
      </c>
      <c r="T97" s="62"/>
    </row>
    <row r="98" ht="12.75">
      <c r="B98" s="150" t="s">
        <v>101</v>
      </c>
    </row>
    <row r="99" ht="12.75">
      <c r="B99" s="150" t="s">
        <v>102</v>
      </c>
    </row>
    <row r="100" ht="12.75">
      <c r="B100" s="150" t="s">
        <v>103</v>
      </c>
    </row>
    <row r="101" ht="12.75">
      <c r="B101" s="150" t="s">
        <v>104</v>
      </c>
    </row>
    <row r="102" ht="12.75">
      <c r="B102" s="150" t="s">
        <v>105</v>
      </c>
    </row>
    <row r="103" ht="12.75">
      <c r="B103" s="150" t="s">
        <v>106</v>
      </c>
    </row>
    <row r="104" ht="12.75">
      <c r="B104" s="150" t="s">
        <v>107</v>
      </c>
    </row>
    <row r="105" ht="12.75">
      <c r="B105" s="150" t="s">
        <v>108</v>
      </c>
    </row>
    <row r="106" ht="12.75">
      <c r="B106" s="150" t="s">
        <v>109</v>
      </c>
    </row>
    <row r="107" ht="12.75">
      <c r="B107" s="150" t="s">
        <v>110</v>
      </c>
    </row>
    <row r="108" ht="12.75">
      <c r="B108" s="150" t="s">
        <v>111</v>
      </c>
    </row>
    <row r="109" ht="12.75">
      <c r="B109" s="150" t="s">
        <v>112</v>
      </c>
    </row>
    <row r="110" ht="12.75">
      <c r="B110" s="150" t="s">
        <v>113</v>
      </c>
    </row>
    <row r="111" ht="12.75">
      <c r="B111" s="150" t="s">
        <v>114</v>
      </c>
    </row>
    <row r="112" ht="12.75">
      <c r="B112" s="150" t="s">
        <v>115</v>
      </c>
    </row>
    <row r="113" ht="12.75">
      <c r="B113" s="150" t="s">
        <v>50</v>
      </c>
    </row>
    <row r="114" ht="12.75">
      <c r="B114" s="150" t="s">
        <v>116</v>
      </c>
    </row>
    <row r="115" ht="12.75">
      <c r="B115" s="150" t="s">
        <v>117</v>
      </c>
    </row>
    <row r="116" ht="12.75">
      <c r="B116" s="150" t="s">
        <v>118</v>
      </c>
    </row>
  </sheetData>
  <sheetProtection selectLockedCells="1"/>
  <mergeCells count="61">
    <mergeCell ref="F3:R3"/>
    <mergeCell ref="F4:R4"/>
    <mergeCell ref="L40:N40"/>
    <mergeCell ref="B48:R48"/>
    <mergeCell ref="C35:E36"/>
    <mergeCell ref="F35:H35"/>
    <mergeCell ref="I35:L35"/>
    <mergeCell ref="N35:Q35"/>
    <mergeCell ref="F36:H36"/>
    <mergeCell ref="I36:L36"/>
    <mergeCell ref="B49:R49"/>
    <mergeCell ref="B50:R50"/>
    <mergeCell ref="C38:H38"/>
    <mergeCell ref="C40:E40"/>
    <mergeCell ref="F40:H40"/>
    <mergeCell ref="I40:K40"/>
    <mergeCell ref="N36:Q36"/>
    <mergeCell ref="C32:E33"/>
    <mergeCell ref="F32:H32"/>
    <mergeCell ref="I32:L32"/>
    <mergeCell ref="N32:Q32"/>
    <mergeCell ref="F33:H33"/>
    <mergeCell ref="I33:L33"/>
    <mergeCell ref="N33:Q33"/>
    <mergeCell ref="C29:E30"/>
    <mergeCell ref="F29:H29"/>
    <mergeCell ref="I29:L29"/>
    <mergeCell ref="N29:Q29"/>
    <mergeCell ref="F30:H30"/>
    <mergeCell ref="I30:L30"/>
    <mergeCell ref="N30:Q30"/>
    <mergeCell ref="C18:H18"/>
    <mergeCell ref="C20:E20"/>
    <mergeCell ref="F20:H20"/>
    <mergeCell ref="I20:K20"/>
    <mergeCell ref="L20:N20"/>
    <mergeCell ref="B28:R28"/>
    <mergeCell ref="C15:E16"/>
    <mergeCell ref="F15:H15"/>
    <mergeCell ref="I15:L15"/>
    <mergeCell ref="N15:Q15"/>
    <mergeCell ref="F16:H16"/>
    <mergeCell ref="I16:L16"/>
    <mergeCell ref="N16:Q16"/>
    <mergeCell ref="C12:E13"/>
    <mergeCell ref="F12:H12"/>
    <mergeCell ref="I12:L12"/>
    <mergeCell ref="N12:Q12"/>
    <mergeCell ref="F13:H13"/>
    <mergeCell ref="I13:L13"/>
    <mergeCell ref="N13:Q13"/>
    <mergeCell ref="B5:R5"/>
    <mergeCell ref="B7:R7"/>
    <mergeCell ref="B8:R8"/>
    <mergeCell ref="C9:E10"/>
    <mergeCell ref="F9:H9"/>
    <mergeCell ref="I9:L9"/>
    <mergeCell ref="N9:Q9"/>
    <mergeCell ref="F10:H10"/>
    <mergeCell ref="I10:L10"/>
    <mergeCell ref="N10:Q10"/>
  </mergeCells>
  <conditionalFormatting sqref="B23:B26 B43:B46">
    <cfRule type="expression" priority="1" dxfId="0" stopIfTrue="1">
      <formula>(R23=1)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AB116"/>
  <sheetViews>
    <sheetView showGridLines="0" showRowColHeaders="0" showZeros="0" zoomScale="70" zoomScaleNormal="70" zoomScalePageLayoutView="0" workbookViewId="0" topLeftCell="A13">
      <selection activeCell="F3" sqref="F3:R3"/>
    </sheetView>
  </sheetViews>
  <sheetFormatPr defaultColWidth="0" defaultRowHeight="12.75"/>
  <cols>
    <col min="1" max="1" width="4.57421875" style="64" customWidth="1"/>
    <col min="2" max="2" width="25.7109375" style="64" customWidth="1"/>
    <col min="3" max="14" width="6.7109375" style="64" customWidth="1"/>
    <col min="15" max="19" width="6.421875" style="64" customWidth="1"/>
    <col min="20" max="16384" width="5.7109375" style="64" hidden="1" customWidth="1"/>
  </cols>
  <sheetData>
    <row r="1" s="61" customFormat="1" ht="42.75" customHeight="1">
      <c r="T1" s="62"/>
    </row>
    <row r="2" spans="1:20" ht="34.5" customHeight="1">
      <c r="A2" s="61"/>
      <c r="C2" s="168"/>
      <c r="D2" s="168"/>
      <c r="E2" s="168"/>
      <c r="F2" s="233" t="s">
        <v>154</v>
      </c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63"/>
      <c r="T2" s="62"/>
    </row>
    <row r="3" spans="1:20" ht="34.5" customHeight="1">
      <c r="A3" s="61"/>
      <c r="B3" s="167"/>
      <c r="C3" s="167"/>
      <c r="D3" s="167"/>
      <c r="E3" s="167"/>
      <c r="F3" s="231" t="s">
        <v>141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63"/>
      <c r="T3" s="62"/>
    </row>
    <row r="4" spans="1:20" ht="34.5" customHeight="1" thickBot="1">
      <c r="A4" s="61"/>
      <c r="B4" s="167"/>
      <c r="C4" s="167"/>
      <c r="D4" s="167"/>
      <c r="E4" s="167"/>
      <c r="F4" s="232" t="str">
        <f>"GIPPSLAND FINALS "&amp;'Enter Teams &amp; Draw'!B6</f>
        <v>GIPPSLAND FINALS 2011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63"/>
      <c r="T4" s="62"/>
    </row>
    <row r="5" spans="1:20" s="68" customFormat="1" ht="33.75" customHeight="1" thickTop="1">
      <c r="A5" s="65"/>
      <c r="B5" s="224" t="str">
        <f>Seniors!B5</f>
        <v>TRARALGON MONDAY MAY 9TH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66"/>
      <c r="T5" s="67"/>
    </row>
    <row r="6" spans="1:20" ht="8.25" customHeight="1">
      <c r="A6" s="6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  <c r="T6" s="62"/>
    </row>
    <row r="7" spans="1:20" ht="39.75" customHeight="1">
      <c r="A7" s="61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71"/>
      <c r="T7" s="62"/>
    </row>
    <row r="8" spans="1:20" ht="47.25" customHeight="1" thickBot="1">
      <c r="A8" s="61"/>
      <c r="B8" s="210" t="str">
        <f>C18</f>
        <v>YEAR 8 GIRLS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70"/>
      <c r="T8" s="62"/>
    </row>
    <row r="9" spans="1:20" ht="19.5" customHeight="1" thickTop="1">
      <c r="A9" s="61"/>
      <c r="C9" s="198" t="s">
        <v>119</v>
      </c>
      <c r="D9" s="199"/>
      <c r="E9" s="199"/>
      <c r="F9" s="199" t="s">
        <v>126</v>
      </c>
      <c r="G9" s="199"/>
      <c r="H9" s="199"/>
      <c r="I9" s="202" t="str">
        <f>B23</f>
        <v>Nagle C</v>
      </c>
      <c r="J9" s="203"/>
      <c r="K9" s="203"/>
      <c r="L9" s="203"/>
      <c r="M9" s="72" t="s">
        <v>42</v>
      </c>
      <c r="N9" s="204" t="str">
        <f>B24</f>
        <v>Leongatha SC</v>
      </c>
      <c r="O9" s="204"/>
      <c r="P9" s="204"/>
      <c r="Q9" s="205"/>
      <c r="R9" s="73"/>
      <c r="S9" s="74"/>
      <c r="T9" s="62"/>
    </row>
    <row r="10" spans="1:20" ht="19.5" customHeight="1" thickBot="1">
      <c r="A10" s="61"/>
      <c r="C10" s="200"/>
      <c r="D10" s="201"/>
      <c r="E10" s="201"/>
      <c r="F10" s="201" t="s">
        <v>127</v>
      </c>
      <c r="G10" s="201"/>
      <c r="H10" s="201"/>
      <c r="I10" s="213" t="str">
        <f>B25</f>
        <v>Catholic College Sale</v>
      </c>
      <c r="J10" s="214"/>
      <c r="K10" s="214"/>
      <c r="L10" s="214"/>
      <c r="M10" s="75" t="s">
        <v>42</v>
      </c>
      <c r="N10" s="208" t="str">
        <f>B26</f>
        <v>Lowanna C</v>
      </c>
      <c r="O10" s="208"/>
      <c r="P10" s="208"/>
      <c r="Q10" s="209"/>
      <c r="R10" s="73"/>
      <c r="S10" s="74"/>
      <c r="T10" s="62"/>
    </row>
    <row r="11" spans="1:20" ht="8.25" customHeight="1" thickBot="1" thickTop="1">
      <c r="A11" s="61"/>
      <c r="C11" s="76"/>
      <c r="D11" s="77"/>
      <c r="E11" s="77"/>
      <c r="F11" s="77"/>
      <c r="G11" s="77"/>
      <c r="H11" s="77"/>
      <c r="I11" s="77"/>
      <c r="J11" s="78"/>
      <c r="K11" s="77"/>
      <c r="L11" s="77"/>
      <c r="M11" s="77"/>
      <c r="N11" s="79"/>
      <c r="O11" s="77"/>
      <c r="P11" s="80"/>
      <c r="Q11" s="80"/>
      <c r="R11" s="73"/>
      <c r="S11" s="74"/>
      <c r="T11" s="62"/>
    </row>
    <row r="12" spans="1:20" ht="19.5" customHeight="1" thickTop="1">
      <c r="A12" s="61"/>
      <c r="C12" s="198" t="s">
        <v>128</v>
      </c>
      <c r="D12" s="199"/>
      <c r="E12" s="199"/>
      <c r="F12" s="199" t="str">
        <f>F9</f>
        <v>Courts 9 &amp; 10</v>
      </c>
      <c r="G12" s="199"/>
      <c r="H12" s="199"/>
      <c r="I12" s="202" t="str">
        <f>B23</f>
        <v>Nagle C</v>
      </c>
      <c r="J12" s="203"/>
      <c r="K12" s="203"/>
      <c r="L12" s="203"/>
      <c r="M12" s="72" t="s">
        <v>42</v>
      </c>
      <c r="N12" s="204" t="str">
        <f>B25</f>
        <v>Catholic College Sale</v>
      </c>
      <c r="O12" s="204"/>
      <c r="P12" s="204"/>
      <c r="Q12" s="205"/>
      <c r="R12" s="73"/>
      <c r="S12" s="74"/>
      <c r="T12" s="62"/>
    </row>
    <row r="13" spans="1:20" ht="19.5" customHeight="1" thickBot="1">
      <c r="A13" s="61"/>
      <c r="C13" s="200"/>
      <c r="D13" s="201"/>
      <c r="E13" s="201"/>
      <c r="F13" s="201" t="str">
        <f>F10</f>
        <v>Courts 11 &amp; 12</v>
      </c>
      <c r="G13" s="201"/>
      <c r="H13" s="201"/>
      <c r="I13" s="213" t="str">
        <f>B24</f>
        <v>Leongatha SC</v>
      </c>
      <c r="J13" s="214"/>
      <c r="K13" s="214"/>
      <c r="L13" s="214"/>
      <c r="M13" s="75" t="s">
        <v>42</v>
      </c>
      <c r="N13" s="208" t="str">
        <f>B26</f>
        <v>Lowanna C</v>
      </c>
      <c r="O13" s="208"/>
      <c r="P13" s="208"/>
      <c r="Q13" s="209"/>
      <c r="R13" s="73"/>
      <c r="S13" s="74"/>
      <c r="T13" s="62"/>
    </row>
    <row r="14" spans="1:20" ht="8.25" customHeight="1" thickBot="1" thickTop="1">
      <c r="A14" s="61"/>
      <c r="C14" s="76"/>
      <c r="D14" s="77"/>
      <c r="E14" s="77"/>
      <c r="F14" s="79"/>
      <c r="G14" s="79"/>
      <c r="H14" s="79"/>
      <c r="I14" s="77"/>
      <c r="J14" s="78"/>
      <c r="K14" s="77"/>
      <c r="L14" s="77"/>
      <c r="M14" s="77"/>
      <c r="N14" s="79"/>
      <c r="O14" s="77"/>
      <c r="P14" s="80"/>
      <c r="Q14" s="80"/>
      <c r="R14" s="73"/>
      <c r="S14" s="74"/>
      <c r="T14" s="62"/>
    </row>
    <row r="15" spans="1:20" ht="19.5" customHeight="1" thickTop="1">
      <c r="A15" s="61"/>
      <c r="C15" s="198" t="s">
        <v>121</v>
      </c>
      <c r="D15" s="199"/>
      <c r="E15" s="199"/>
      <c r="F15" s="199" t="str">
        <f>F9</f>
        <v>Courts 9 &amp; 10</v>
      </c>
      <c r="G15" s="199"/>
      <c r="H15" s="199"/>
      <c r="I15" s="202" t="str">
        <f>B23</f>
        <v>Nagle C</v>
      </c>
      <c r="J15" s="203"/>
      <c r="K15" s="203"/>
      <c r="L15" s="203"/>
      <c r="M15" s="72" t="s">
        <v>42</v>
      </c>
      <c r="N15" s="204" t="str">
        <f>B26</f>
        <v>Lowanna C</v>
      </c>
      <c r="O15" s="204"/>
      <c r="P15" s="204"/>
      <c r="Q15" s="205"/>
      <c r="R15" s="73"/>
      <c r="S15" s="74"/>
      <c r="T15" s="62"/>
    </row>
    <row r="16" spans="1:20" ht="19.5" customHeight="1" thickBot="1">
      <c r="A16" s="61"/>
      <c r="C16" s="200"/>
      <c r="D16" s="201"/>
      <c r="E16" s="201"/>
      <c r="F16" s="201" t="str">
        <f>F10</f>
        <v>Courts 11 &amp; 12</v>
      </c>
      <c r="G16" s="201"/>
      <c r="H16" s="201"/>
      <c r="I16" s="213" t="str">
        <f>B24</f>
        <v>Leongatha SC</v>
      </c>
      <c r="J16" s="214"/>
      <c r="K16" s="214"/>
      <c r="L16" s="214"/>
      <c r="M16" s="75" t="s">
        <v>42</v>
      </c>
      <c r="N16" s="208" t="str">
        <f>B25</f>
        <v>Catholic College Sale</v>
      </c>
      <c r="O16" s="208"/>
      <c r="P16" s="208"/>
      <c r="Q16" s="209"/>
      <c r="R16" s="73"/>
      <c r="S16" s="74"/>
      <c r="T16" s="62"/>
    </row>
    <row r="17" spans="1:20" ht="30.75" customHeight="1" thickTop="1">
      <c r="A17" s="61"/>
      <c r="S17" s="61"/>
      <c r="T17" s="62"/>
    </row>
    <row r="18" spans="1:20" ht="20.25" customHeight="1">
      <c r="A18" s="61"/>
      <c r="C18" s="197" t="s">
        <v>23</v>
      </c>
      <c r="D18" s="197"/>
      <c r="E18" s="197"/>
      <c r="F18" s="197"/>
      <c r="G18" s="197"/>
      <c r="H18" s="197"/>
      <c r="S18" s="61"/>
      <c r="T18" s="62"/>
    </row>
    <row r="19" spans="1:20" ht="9" customHeight="1" thickBot="1">
      <c r="A19" s="61"/>
      <c r="B19" s="81"/>
      <c r="F19" s="82" t="s">
        <v>43</v>
      </c>
      <c r="S19" s="61"/>
      <c r="T19" s="62"/>
    </row>
    <row r="20" spans="1:20" ht="17.25" customHeight="1" thickBot="1" thickTop="1">
      <c r="A20" s="61"/>
      <c r="C20" s="215" t="str">
        <f>"v "&amp;B23</f>
        <v>v Nagle C</v>
      </c>
      <c r="D20" s="216"/>
      <c r="E20" s="217"/>
      <c r="F20" s="215" t="str">
        <f>"v "&amp;B24</f>
        <v>v Leongatha SC</v>
      </c>
      <c r="G20" s="216"/>
      <c r="H20" s="217"/>
      <c r="I20" s="215" t="str">
        <f>"v "&amp;B25</f>
        <v>v Catholic College Sale</v>
      </c>
      <c r="J20" s="216"/>
      <c r="K20" s="217"/>
      <c r="L20" s="215" t="str">
        <f>"v "&amp;B26</f>
        <v>v Lowanna C</v>
      </c>
      <c r="M20" s="216"/>
      <c r="N20" s="217"/>
      <c r="S20" s="61"/>
      <c r="T20" s="62"/>
    </row>
    <row r="21" spans="1:22" s="84" customFormat="1" ht="11.25" customHeight="1" thickBot="1" thickTop="1">
      <c r="A21" s="83"/>
      <c r="C21" s="85" t="s">
        <v>44</v>
      </c>
      <c r="D21" s="86" t="s">
        <v>45</v>
      </c>
      <c r="E21" s="86" t="s">
        <v>46</v>
      </c>
      <c r="F21" s="85" t="s">
        <v>44</v>
      </c>
      <c r="G21" s="86" t="s">
        <v>45</v>
      </c>
      <c r="H21" s="86" t="s">
        <v>46</v>
      </c>
      <c r="I21" s="86" t="s">
        <v>44</v>
      </c>
      <c r="J21" s="86" t="s">
        <v>45</v>
      </c>
      <c r="K21" s="86" t="s">
        <v>46</v>
      </c>
      <c r="L21" s="85" t="s">
        <v>44</v>
      </c>
      <c r="M21" s="86" t="s">
        <v>45</v>
      </c>
      <c r="N21" s="87" t="s">
        <v>46</v>
      </c>
      <c r="O21" s="86" t="s">
        <v>44</v>
      </c>
      <c r="P21" s="86" t="s">
        <v>45</v>
      </c>
      <c r="Q21" s="86" t="s">
        <v>46</v>
      </c>
      <c r="R21" s="88" t="s">
        <v>47</v>
      </c>
      <c r="S21" s="61"/>
      <c r="T21" s="62"/>
      <c r="U21" s="64"/>
      <c r="V21" s="64"/>
    </row>
    <row r="22" spans="1:22" s="84" customFormat="1" ht="11.25" customHeight="1" thickBot="1" thickTop="1">
      <c r="A22" s="83"/>
      <c r="C22" s="89" t="s">
        <v>48</v>
      </c>
      <c r="D22" s="90" t="s">
        <v>49</v>
      </c>
      <c r="E22" s="90" t="s">
        <v>49</v>
      </c>
      <c r="F22" s="89" t="s">
        <v>48</v>
      </c>
      <c r="G22" s="90" t="s">
        <v>49</v>
      </c>
      <c r="H22" s="90" t="s">
        <v>49</v>
      </c>
      <c r="I22" s="90" t="s">
        <v>48</v>
      </c>
      <c r="J22" s="90" t="s">
        <v>49</v>
      </c>
      <c r="K22" s="90" t="s">
        <v>49</v>
      </c>
      <c r="L22" s="89" t="s">
        <v>48</v>
      </c>
      <c r="M22" s="90" t="s">
        <v>49</v>
      </c>
      <c r="N22" s="91" t="s">
        <v>49</v>
      </c>
      <c r="O22" s="90" t="s">
        <v>48</v>
      </c>
      <c r="P22" s="90" t="s">
        <v>49</v>
      </c>
      <c r="Q22" s="90" t="s">
        <v>49</v>
      </c>
      <c r="R22" s="92"/>
      <c r="S22" s="61"/>
      <c r="T22" s="93"/>
      <c r="U22" s="94"/>
      <c r="V22" s="64"/>
    </row>
    <row r="23" spans="1:28" ht="17.25" customHeight="1" thickTop="1">
      <c r="A23" s="61"/>
      <c r="B23" s="158" t="s">
        <v>146</v>
      </c>
      <c r="C23" s="96"/>
      <c r="D23" s="97"/>
      <c r="E23" s="97"/>
      <c r="F23" s="98"/>
      <c r="G23" s="99"/>
      <c r="H23" s="99"/>
      <c r="I23" s="100"/>
      <c r="J23" s="101"/>
      <c r="K23" s="101"/>
      <c r="L23" s="100"/>
      <c r="M23" s="101"/>
      <c r="N23" s="101"/>
      <c r="O23" s="57">
        <f>SUM(W23:AB23)</f>
        <v>0</v>
      </c>
      <c r="P23" s="102">
        <f>G23+J23+M23</f>
        <v>0</v>
      </c>
      <c r="Q23" s="103">
        <f>H23+K23+N23</f>
        <v>0</v>
      </c>
      <c r="R23" s="104"/>
      <c r="S23" s="61"/>
      <c r="T23" s="105" t="s">
        <v>43</v>
      </c>
      <c r="U23" s="106" t="s">
        <v>43</v>
      </c>
      <c r="W23" s="107">
        <f>IF(F23="Win",1,0)</f>
        <v>0</v>
      </c>
      <c r="X23" s="108">
        <f>IF(F23="Draw",0.5,0)</f>
        <v>0</v>
      </c>
      <c r="Y23" s="108">
        <f>IF(I23="Win",1,0)</f>
        <v>0</v>
      </c>
      <c r="Z23" s="108">
        <f>IF(I23="Draw",0.5,0)</f>
        <v>0</v>
      </c>
      <c r="AA23" s="108">
        <f>IF(L23="Win",1,0)</f>
        <v>0</v>
      </c>
      <c r="AB23" s="109">
        <f>IF(L23="Draw",0.5,0)</f>
        <v>0</v>
      </c>
    </row>
    <row r="24" spans="1:28" ht="17.25" customHeight="1">
      <c r="A24" s="61"/>
      <c r="B24" s="159" t="s">
        <v>150</v>
      </c>
      <c r="C24" s="111">
        <f>IF(F23="","",LOOKUP(F23,T22:U26))</f>
      </c>
      <c r="D24" s="112">
        <f>IF(G23="",0,6-G23)</f>
        <v>0</v>
      </c>
      <c r="E24" s="113"/>
      <c r="F24" s="114"/>
      <c r="G24" s="115"/>
      <c r="H24" s="115"/>
      <c r="I24" s="116"/>
      <c r="J24" s="112"/>
      <c r="K24" s="113"/>
      <c r="L24" s="116"/>
      <c r="M24" s="113"/>
      <c r="N24" s="113"/>
      <c r="O24" s="58">
        <f>SUM(W24:AB24)</f>
        <v>0</v>
      </c>
      <c r="P24" s="117">
        <f>D24+J24+M24</f>
        <v>0</v>
      </c>
      <c r="Q24" s="118">
        <f>E24+K24+N24</f>
        <v>0</v>
      </c>
      <c r="R24" s="119"/>
      <c r="S24" s="61"/>
      <c r="T24" s="105" t="s">
        <v>48</v>
      </c>
      <c r="U24" s="106" t="s">
        <v>44</v>
      </c>
      <c r="W24" s="120">
        <f>IF(C24="Win",1,0)</f>
        <v>0</v>
      </c>
      <c r="X24" s="121">
        <f>IF(C24="Draw",0.5,0)</f>
        <v>0</v>
      </c>
      <c r="Y24" s="121">
        <f>IF(I24="Win",1,0)</f>
        <v>0</v>
      </c>
      <c r="Z24" s="121">
        <f>IF(I24="Draw",0.5,0)</f>
        <v>0</v>
      </c>
      <c r="AA24" s="121">
        <f>IF(L24="Win",1,0)</f>
        <v>0</v>
      </c>
      <c r="AB24" s="122">
        <f>IF(L24="Draw",0.5,0)</f>
        <v>0</v>
      </c>
    </row>
    <row r="25" spans="1:28" ht="17.25" customHeight="1">
      <c r="A25" s="61"/>
      <c r="B25" s="159" t="s">
        <v>149</v>
      </c>
      <c r="C25" s="111">
        <f>IF(I23="","",LOOKUP(I23,T22:U26))</f>
      </c>
      <c r="D25" s="112">
        <f>IF(J23="",0,6-J23)</f>
        <v>0</v>
      </c>
      <c r="E25" s="113"/>
      <c r="F25" s="111">
        <f>IF(I24="","",LOOKUP(I24,T22:U26))</f>
      </c>
      <c r="G25" s="112">
        <f>IF(J24="",0,6-J24)</f>
        <v>0</v>
      </c>
      <c r="H25" s="113"/>
      <c r="I25" s="123"/>
      <c r="J25" s="115"/>
      <c r="K25" s="115"/>
      <c r="L25" s="116"/>
      <c r="M25" s="113"/>
      <c r="N25" s="113"/>
      <c r="O25" s="58">
        <f>SUM(W25:AB25)</f>
        <v>0</v>
      </c>
      <c r="P25" s="117">
        <f>D25+G25+M25</f>
        <v>0</v>
      </c>
      <c r="Q25" s="118">
        <f>E25+H25+N25</f>
        <v>0</v>
      </c>
      <c r="R25" s="119"/>
      <c r="S25" s="61"/>
      <c r="T25" s="124" t="s">
        <v>44</v>
      </c>
      <c r="U25" s="125" t="s">
        <v>48</v>
      </c>
      <c r="W25" s="120">
        <f>IF(C25="Win",1,0)</f>
        <v>0</v>
      </c>
      <c r="X25" s="121">
        <f>IF(C25="Draw",0.5,0)</f>
        <v>0</v>
      </c>
      <c r="Y25" s="121">
        <f>IF(F25="Win",1,0)</f>
        <v>0</v>
      </c>
      <c r="Z25" s="121">
        <f>IF(F25="Draw",0.5,0)</f>
        <v>0</v>
      </c>
      <c r="AA25" s="121">
        <f>IF(L25="Win",1,0)</f>
        <v>0</v>
      </c>
      <c r="AB25" s="122">
        <f>IF(L25="Draw",0.5,0)</f>
        <v>0</v>
      </c>
    </row>
    <row r="26" spans="1:28" ht="17.25" customHeight="1" thickBot="1">
      <c r="A26" s="61"/>
      <c r="B26" s="160" t="s">
        <v>145</v>
      </c>
      <c r="C26" s="127">
        <f>IF(L23="","",LOOKUP(L23,T22:U26))</f>
      </c>
      <c r="D26" s="128">
        <f>IF(M23="",0,6-M23)</f>
        <v>0</v>
      </c>
      <c r="E26" s="129"/>
      <c r="F26" s="127">
        <f>IF(L24="","",LOOKUP(L24,T22:U26))</f>
      </c>
      <c r="G26" s="128">
        <f>IF(M24="",0,6-M24)</f>
        <v>0</v>
      </c>
      <c r="H26" s="129"/>
      <c r="I26" s="127"/>
      <c r="J26" s="128">
        <f>IF(M25="",0,6-M25)</f>
        <v>0</v>
      </c>
      <c r="K26" s="130"/>
      <c r="L26" s="131"/>
      <c r="M26" s="131"/>
      <c r="N26" s="131"/>
      <c r="O26" s="59">
        <f>SUM(W26:AB26)</f>
        <v>0</v>
      </c>
      <c r="P26" s="132">
        <f>D26+G26+J26</f>
        <v>0</v>
      </c>
      <c r="Q26" s="133">
        <f>E26+H26+K26</f>
        <v>0</v>
      </c>
      <c r="R26" s="134"/>
      <c r="S26" s="61"/>
      <c r="T26" s="135"/>
      <c r="U26" s="136"/>
      <c r="W26" s="137">
        <f>IF(C26="Win",1,0)</f>
        <v>0</v>
      </c>
      <c r="X26" s="138">
        <f>IF(C26="Draw",0.5,0)</f>
        <v>0</v>
      </c>
      <c r="Y26" s="138">
        <f>IF(F26="Win",1,0)</f>
        <v>0</v>
      </c>
      <c r="Z26" s="138">
        <f>IF(F26="Draw",0.5,0)</f>
        <v>0</v>
      </c>
      <c r="AA26" s="138">
        <f>IF(I26="Win",1,0)</f>
        <v>0</v>
      </c>
      <c r="AB26" s="139">
        <f>IF(I26="Draw",0.5,0)</f>
        <v>0</v>
      </c>
    </row>
    <row r="27" spans="1:20" ht="54" customHeight="1" thickTop="1">
      <c r="A27" s="61"/>
      <c r="B27" s="64" t="s">
        <v>51</v>
      </c>
      <c r="P27" s="140"/>
      <c r="Q27" s="140"/>
      <c r="R27" s="140"/>
      <c r="S27" s="61"/>
      <c r="T27" s="62"/>
    </row>
    <row r="28" spans="1:20" ht="47.25" customHeight="1" thickBot="1">
      <c r="A28" s="61"/>
      <c r="B28" s="210" t="str">
        <f>C38</f>
        <v>YEAR 8 BOYS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70"/>
      <c r="T28" s="62"/>
    </row>
    <row r="29" spans="1:20" ht="19.5" customHeight="1" thickTop="1">
      <c r="A29" s="61"/>
      <c r="B29" s="64" t="s">
        <v>51</v>
      </c>
      <c r="C29" s="198" t="s">
        <v>119</v>
      </c>
      <c r="D29" s="199"/>
      <c r="E29" s="199"/>
      <c r="F29" s="199" t="s">
        <v>129</v>
      </c>
      <c r="G29" s="199"/>
      <c r="H29" s="199"/>
      <c r="I29" s="202" t="str">
        <f>B43</f>
        <v>Nagle C</v>
      </c>
      <c r="J29" s="203"/>
      <c r="K29" s="203"/>
      <c r="L29" s="203"/>
      <c r="M29" s="72" t="s">
        <v>42</v>
      </c>
      <c r="N29" s="204" t="str">
        <f>B44</f>
        <v>Wonthaggi SC</v>
      </c>
      <c r="O29" s="204"/>
      <c r="P29" s="204"/>
      <c r="Q29" s="205"/>
      <c r="R29" s="73"/>
      <c r="S29" s="74"/>
      <c r="T29" s="62"/>
    </row>
    <row r="30" spans="1:20" ht="19.5" customHeight="1" thickBot="1">
      <c r="A30" s="61"/>
      <c r="B30" s="64" t="s">
        <v>51</v>
      </c>
      <c r="C30" s="200"/>
      <c r="D30" s="201"/>
      <c r="E30" s="201"/>
      <c r="F30" s="201" t="s">
        <v>130</v>
      </c>
      <c r="G30" s="201"/>
      <c r="H30" s="201"/>
      <c r="I30" s="213" t="str">
        <f>B45</f>
        <v>Lavalla CC</v>
      </c>
      <c r="J30" s="214"/>
      <c r="K30" s="214"/>
      <c r="L30" s="214"/>
      <c r="M30" s="75" t="s">
        <v>42</v>
      </c>
      <c r="N30" s="208" t="str">
        <f>B46</f>
        <v>Warragul RC</v>
      </c>
      <c r="O30" s="208"/>
      <c r="P30" s="208"/>
      <c r="Q30" s="209"/>
      <c r="R30" s="73"/>
      <c r="S30" s="74"/>
      <c r="T30" s="62"/>
    </row>
    <row r="31" spans="1:20" ht="8.25" customHeight="1" thickBot="1" thickTop="1">
      <c r="A31" s="61"/>
      <c r="B31" s="64" t="s">
        <v>51</v>
      </c>
      <c r="C31" s="76"/>
      <c r="D31" s="77"/>
      <c r="E31" s="77"/>
      <c r="F31" s="79"/>
      <c r="G31" s="79"/>
      <c r="H31" s="79"/>
      <c r="I31" s="77"/>
      <c r="J31" s="78"/>
      <c r="K31" s="77"/>
      <c r="L31" s="77"/>
      <c r="M31" s="77"/>
      <c r="N31" s="79"/>
      <c r="O31" s="77"/>
      <c r="P31" s="80"/>
      <c r="Q31" s="80"/>
      <c r="R31" s="73"/>
      <c r="S31" s="74"/>
      <c r="T31" s="62"/>
    </row>
    <row r="32" spans="1:20" ht="19.5" customHeight="1" thickTop="1">
      <c r="A32" s="61"/>
      <c r="B32" s="64" t="s">
        <v>51</v>
      </c>
      <c r="C32" s="198" t="s">
        <v>128</v>
      </c>
      <c r="D32" s="199"/>
      <c r="E32" s="199"/>
      <c r="F32" s="199" t="str">
        <f>F29</f>
        <v>Courts 13 &amp; 14</v>
      </c>
      <c r="G32" s="199"/>
      <c r="H32" s="199"/>
      <c r="I32" s="202" t="str">
        <f>B43</f>
        <v>Nagle C</v>
      </c>
      <c r="J32" s="203"/>
      <c r="K32" s="203"/>
      <c r="L32" s="203"/>
      <c r="M32" s="72" t="s">
        <v>42</v>
      </c>
      <c r="N32" s="204" t="str">
        <f>B45</f>
        <v>Lavalla CC</v>
      </c>
      <c r="O32" s="204"/>
      <c r="P32" s="204"/>
      <c r="Q32" s="205"/>
      <c r="R32" s="73"/>
      <c r="S32" s="74"/>
      <c r="T32" s="62"/>
    </row>
    <row r="33" spans="1:20" ht="19.5" customHeight="1" thickBot="1">
      <c r="A33" s="61"/>
      <c r="B33" s="64" t="s">
        <v>51</v>
      </c>
      <c r="C33" s="200"/>
      <c r="D33" s="201"/>
      <c r="E33" s="201"/>
      <c r="F33" s="201" t="str">
        <f>F30</f>
        <v>Courts 15 &amp; 16</v>
      </c>
      <c r="G33" s="201"/>
      <c r="H33" s="201"/>
      <c r="I33" s="213" t="str">
        <f>B44</f>
        <v>Wonthaggi SC</v>
      </c>
      <c r="J33" s="214"/>
      <c r="K33" s="214"/>
      <c r="L33" s="214"/>
      <c r="M33" s="75" t="s">
        <v>42</v>
      </c>
      <c r="N33" s="208" t="str">
        <f>B46</f>
        <v>Warragul RC</v>
      </c>
      <c r="O33" s="208"/>
      <c r="P33" s="208"/>
      <c r="Q33" s="209"/>
      <c r="R33" s="73"/>
      <c r="S33" s="74"/>
      <c r="T33" s="62"/>
    </row>
    <row r="34" spans="1:20" ht="7.5" customHeight="1" thickBot="1" thickTop="1">
      <c r="A34" s="61"/>
      <c r="B34" s="64" t="s">
        <v>51</v>
      </c>
      <c r="C34" s="76"/>
      <c r="D34" s="77"/>
      <c r="E34" s="77"/>
      <c r="F34" s="79"/>
      <c r="G34" s="79"/>
      <c r="H34" s="79"/>
      <c r="I34" s="77"/>
      <c r="J34" s="78"/>
      <c r="K34" s="77"/>
      <c r="L34" s="77"/>
      <c r="M34" s="77"/>
      <c r="N34" s="79"/>
      <c r="O34" s="77"/>
      <c r="P34" s="80"/>
      <c r="Q34" s="80"/>
      <c r="R34" s="73"/>
      <c r="S34" s="74"/>
      <c r="T34" s="62"/>
    </row>
    <row r="35" spans="1:20" ht="19.5" customHeight="1" thickTop="1">
      <c r="A35" s="61"/>
      <c r="B35" s="64" t="s">
        <v>51</v>
      </c>
      <c r="C35" s="198" t="s">
        <v>121</v>
      </c>
      <c r="D35" s="199"/>
      <c r="E35" s="199"/>
      <c r="F35" s="199" t="str">
        <f>F29</f>
        <v>Courts 13 &amp; 14</v>
      </c>
      <c r="G35" s="199"/>
      <c r="H35" s="199"/>
      <c r="I35" s="202" t="str">
        <f>B43</f>
        <v>Nagle C</v>
      </c>
      <c r="J35" s="203"/>
      <c r="K35" s="203"/>
      <c r="L35" s="203"/>
      <c r="M35" s="72" t="s">
        <v>42</v>
      </c>
      <c r="N35" s="204" t="str">
        <f>B46</f>
        <v>Warragul RC</v>
      </c>
      <c r="O35" s="204"/>
      <c r="P35" s="204"/>
      <c r="Q35" s="205"/>
      <c r="R35" s="73"/>
      <c r="S35" s="74"/>
      <c r="T35" s="62"/>
    </row>
    <row r="36" spans="1:20" ht="19.5" customHeight="1" thickBot="1">
      <c r="A36" s="61"/>
      <c r="B36" s="64" t="s">
        <v>51</v>
      </c>
      <c r="C36" s="200"/>
      <c r="D36" s="201"/>
      <c r="E36" s="201"/>
      <c r="F36" s="201" t="str">
        <f>F30</f>
        <v>Courts 15 &amp; 16</v>
      </c>
      <c r="G36" s="201"/>
      <c r="H36" s="201"/>
      <c r="I36" s="213" t="str">
        <f>B44</f>
        <v>Wonthaggi SC</v>
      </c>
      <c r="J36" s="214"/>
      <c r="K36" s="214"/>
      <c r="L36" s="214"/>
      <c r="M36" s="75" t="s">
        <v>42</v>
      </c>
      <c r="N36" s="208" t="str">
        <f>B45</f>
        <v>Lavalla CC</v>
      </c>
      <c r="O36" s="208"/>
      <c r="P36" s="208"/>
      <c r="Q36" s="209"/>
      <c r="R36" s="73"/>
      <c r="S36" s="74"/>
      <c r="T36" s="62"/>
    </row>
    <row r="37" spans="1:20" ht="30.75" customHeight="1" thickTop="1">
      <c r="A37" s="61"/>
      <c r="B37" s="64" t="s">
        <v>51</v>
      </c>
      <c r="S37" s="61"/>
      <c r="T37" s="62"/>
    </row>
    <row r="38" spans="1:20" ht="20.25" customHeight="1">
      <c r="A38" s="61"/>
      <c r="B38" s="64" t="s">
        <v>51</v>
      </c>
      <c r="C38" s="197" t="s">
        <v>25</v>
      </c>
      <c r="D38" s="197"/>
      <c r="E38" s="197"/>
      <c r="F38" s="197"/>
      <c r="G38" s="197"/>
      <c r="H38" s="197"/>
      <c r="S38" s="61"/>
      <c r="T38" s="62"/>
    </row>
    <row r="39" spans="1:20" ht="9" customHeight="1" thickBot="1">
      <c r="A39" s="61"/>
      <c r="B39" s="81" t="s">
        <v>51</v>
      </c>
      <c r="F39" s="82" t="s">
        <v>43</v>
      </c>
      <c r="S39" s="61"/>
      <c r="T39" s="62"/>
    </row>
    <row r="40" spans="1:20" ht="17.25" customHeight="1" thickBot="1" thickTop="1">
      <c r="A40" s="61"/>
      <c r="B40" s="64" t="s">
        <v>51</v>
      </c>
      <c r="C40" s="193" t="str">
        <f>"v "&amp;B43</f>
        <v>v Nagle C</v>
      </c>
      <c r="D40" s="194"/>
      <c r="E40" s="195"/>
      <c r="F40" s="193" t="str">
        <f>"v "&amp;B44</f>
        <v>v Wonthaggi SC</v>
      </c>
      <c r="G40" s="194"/>
      <c r="H40" s="195"/>
      <c r="I40" s="193" t="str">
        <f>"v "&amp;B45</f>
        <v>v Lavalla CC</v>
      </c>
      <c r="J40" s="194"/>
      <c r="K40" s="195"/>
      <c r="L40" s="193" t="str">
        <f>"v "&amp;B46</f>
        <v>v Warragul RC</v>
      </c>
      <c r="M40" s="194"/>
      <c r="N40" s="195"/>
      <c r="S40" s="61"/>
      <c r="T40" s="62"/>
    </row>
    <row r="41" spans="1:22" s="84" customFormat="1" ht="11.25" customHeight="1" thickBot="1" thickTop="1">
      <c r="A41" s="83"/>
      <c r="B41" s="84" t="s">
        <v>51</v>
      </c>
      <c r="C41" s="85" t="s">
        <v>44</v>
      </c>
      <c r="D41" s="86" t="s">
        <v>45</v>
      </c>
      <c r="E41" s="86" t="s">
        <v>46</v>
      </c>
      <c r="F41" s="85" t="s">
        <v>44</v>
      </c>
      <c r="G41" s="86" t="s">
        <v>45</v>
      </c>
      <c r="H41" s="86" t="s">
        <v>46</v>
      </c>
      <c r="I41" s="86" t="s">
        <v>44</v>
      </c>
      <c r="J41" s="86" t="s">
        <v>45</v>
      </c>
      <c r="K41" s="86" t="s">
        <v>46</v>
      </c>
      <c r="L41" s="85" t="s">
        <v>44</v>
      </c>
      <c r="M41" s="86" t="s">
        <v>45</v>
      </c>
      <c r="N41" s="87" t="s">
        <v>46</v>
      </c>
      <c r="O41" s="86" t="s">
        <v>44</v>
      </c>
      <c r="P41" s="86" t="s">
        <v>45</v>
      </c>
      <c r="Q41" s="86" t="s">
        <v>46</v>
      </c>
      <c r="R41" s="88" t="s">
        <v>47</v>
      </c>
      <c r="S41" s="61"/>
      <c r="T41" s="62"/>
      <c r="U41" s="64"/>
      <c r="V41" s="64"/>
    </row>
    <row r="42" spans="1:22" s="84" customFormat="1" ht="11.25" customHeight="1" thickBot="1" thickTop="1">
      <c r="A42" s="83"/>
      <c r="B42" s="84" t="s">
        <v>51</v>
      </c>
      <c r="C42" s="89" t="s">
        <v>48</v>
      </c>
      <c r="D42" s="90" t="s">
        <v>49</v>
      </c>
      <c r="E42" s="90" t="s">
        <v>49</v>
      </c>
      <c r="F42" s="89" t="s">
        <v>48</v>
      </c>
      <c r="G42" s="90" t="s">
        <v>49</v>
      </c>
      <c r="H42" s="90" t="s">
        <v>49</v>
      </c>
      <c r="I42" s="90" t="s">
        <v>48</v>
      </c>
      <c r="J42" s="90" t="s">
        <v>49</v>
      </c>
      <c r="K42" s="90" t="s">
        <v>49</v>
      </c>
      <c r="L42" s="89" t="s">
        <v>48</v>
      </c>
      <c r="M42" s="90" t="s">
        <v>49</v>
      </c>
      <c r="N42" s="91" t="s">
        <v>49</v>
      </c>
      <c r="O42" s="90" t="s">
        <v>48</v>
      </c>
      <c r="P42" s="90" t="s">
        <v>49</v>
      </c>
      <c r="Q42" s="90" t="s">
        <v>49</v>
      </c>
      <c r="R42" s="92"/>
      <c r="S42" s="61"/>
      <c r="T42" s="93"/>
      <c r="U42" s="94"/>
      <c r="V42" s="64"/>
    </row>
    <row r="43" spans="1:28" ht="17.25" customHeight="1" thickTop="1">
      <c r="A43" s="61"/>
      <c r="B43" s="158" t="s">
        <v>146</v>
      </c>
      <c r="C43" s="96"/>
      <c r="D43" s="97"/>
      <c r="E43" s="97"/>
      <c r="F43" s="98"/>
      <c r="G43" s="99"/>
      <c r="H43" s="99"/>
      <c r="I43" s="100"/>
      <c r="J43" s="101"/>
      <c r="K43" s="101"/>
      <c r="L43" s="100"/>
      <c r="M43" s="101"/>
      <c r="N43" s="101"/>
      <c r="O43" s="57">
        <f>SUM(W43:AB43)</f>
        <v>0</v>
      </c>
      <c r="P43" s="102">
        <f>G43+J43+M43</f>
        <v>0</v>
      </c>
      <c r="Q43" s="103">
        <f>H43+K43+N43</f>
        <v>0</v>
      </c>
      <c r="R43" s="104"/>
      <c r="S43" s="61"/>
      <c r="T43" s="105" t="s">
        <v>43</v>
      </c>
      <c r="U43" s="106" t="s">
        <v>43</v>
      </c>
      <c r="W43" s="107">
        <f>IF(F43="Win",1,0)</f>
        <v>0</v>
      </c>
      <c r="X43" s="108">
        <f>IF(F43="Draw",0.5,0)</f>
        <v>0</v>
      </c>
      <c r="Y43" s="108">
        <f>IF(I43="Win",1,0)</f>
        <v>0</v>
      </c>
      <c r="Z43" s="108">
        <f>IF(I43="Draw",0.5,0)</f>
        <v>0</v>
      </c>
      <c r="AA43" s="108">
        <f>IF(L43="Win",1,0)</f>
        <v>0</v>
      </c>
      <c r="AB43" s="109">
        <f>IF(L43="Draw",0.5,0)</f>
        <v>0</v>
      </c>
    </row>
    <row r="44" spans="1:28" ht="17.25" customHeight="1">
      <c r="A44" s="61"/>
      <c r="B44" s="159" t="s">
        <v>143</v>
      </c>
      <c r="C44" s="111">
        <f>IF(F43="","",LOOKUP(F43,T42:U46))</f>
      </c>
      <c r="D44" s="112">
        <f>IF(G43="",0,6-G43)</f>
        <v>0</v>
      </c>
      <c r="E44" s="113"/>
      <c r="F44" s="114"/>
      <c r="G44" s="115"/>
      <c r="H44" s="115"/>
      <c r="I44" s="116"/>
      <c r="J44" s="112"/>
      <c r="K44" s="113"/>
      <c r="L44" s="116"/>
      <c r="M44" s="113"/>
      <c r="N44" s="113"/>
      <c r="O44" s="58">
        <f>SUM(W44:AB44)</f>
        <v>0</v>
      </c>
      <c r="P44" s="117">
        <f>D44+J44+M44</f>
        <v>0</v>
      </c>
      <c r="Q44" s="118">
        <f>E44+K44+N44</f>
        <v>0</v>
      </c>
      <c r="R44" s="119"/>
      <c r="S44" s="61"/>
      <c r="T44" s="105" t="s">
        <v>48</v>
      </c>
      <c r="U44" s="106" t="s">
        <v>44</v>
      </c>
      <c r="W44" s="120">
        <f>IF(C44="Win",1,0)</f>
        <v>0</v>
      </c>
      <c r="X44" s="121">
        <f>IF(C44="Draw",0.5,0)</f>
        <v>0</v>
      </c>
      <c r="Y44" s="121">
        <f>IF(I44="Win",1,0)</f>
        <v>0</v>
      </c>
      <c r="Z44" s="121">
        <f>IF(I44="Draw",0.5,0)</f>
        <v>0</v>
      </c>
      <c r="AA44" s="121">
        <f>IF(L44="Win",1,0)</f>
        <v>0</v>
      </c>
      <c r="AB44" s="122">
        <f>IF(L44="Draw",0.5,0)</f>
        <v>0</v>
      </c>
    </row>
    <row r="45" spans="1:28" ht="17.25" customHeight="1">
      <c r="A45" s="61"/>
      <c r="B45" s="159" t="s">
        <v>144</v>
      </c>
      <c r="C45" s="111">
        <f>IF(I43="","",LOOKUP(I43,T42:U46))</f>
      </c>
      <c r="D45" s="112">
        <f>IF(J43="",0,6-J43)</f>
        <v>0</v>
      </c>
      <c r="E45" s="113"/>
      <c r="F45" s="111">
        <f>IF(I44="","",LOOKUP(I44,T42:U46))</f>
      </c>
      <c r="G45" s="112">
        <f>IF(J44="",0,6-J44)</f>
        <v>0</v>
      </c>
      <c r="H45" s="113"/>
      <c r="I45" s="123"/>
      <c r="J45" s="115"/>
      <c r="K45" s="115"/>
      <c r="L45" s="116"/>
      <c r="M45" s="113"/>
      <c r="N45" s="113"/>
      <c r="O45" s="58">
        <f>SUM(W45:AB45)</f>
        <v>0</v>
      </c>
      <c r="P45" s="117">
        <f>D45+G45+M45</f>
        <v>0</v>
      </c>
      <c r="Q45" s="118">
        <f>E45+H45+N45</f>
        <v>0</v>
      </c>
      <c r="R45" s="119"/>
      <c r="S45" s="61"/>
      <c r="T45" s="124" t="s">
        <v>44</v>
      </c>
      <c r="U45" s="125" t="s">
        <v>48</v>
      </c>
      <c r="W45" s="120">
        <f>IF(C45="Win",1,0)</f>
        <v>0</v>
      </c>
      <c r="X45" s="121">
        <f>IF(C45="Draw",0.5,0)</f>
        <v>0</v>
      </c>
      <c r="Y45" s="121">
        <f>IF(F45="Win",1,0)</f>
        <v>0</v>
      </c>
      <c r="Z45" s="121">
        <f>IF(F45="Draw",0.5,0)</f>
        <v>0</v>
      </c>
      <c r="AA45" s="121">
        <f>IF(L45="Win",1,0)</f>
        <v>0</v>
      </c>
      <c r="AB45" s="122">
        <f>IF(L45="Draw",0.5,0)</f>
        <v>0</v>
      </c>
    </row>
    <row r="46" spans="1:28" ht="17.25" customHeight="1" thickBot="1">
      <c r="A46" s="61"/>
      <c r="B46" s="160" t="s">
        <v>151</v>
      </c>
      <c r="C46" s="127">
        <f>IF(L43="","",LOOKUP(L43,T42:U46))</f>
      </c>
      <c r="D46" s="128">
        <f>IF(M43="",0,6-M43)</f>
        <v>0</v>
      </c>
      <c r="E46" s="129"/>
      <c r="F46" s="127">
        <f>IF(L44="","",LOOKUP(L44,T42:U46))</f>
      </c>
      <c r="G46" s="128">
        <f>IF(M44="",0,6-M44)</f>
        <v>0</v>
      </c>
      <c r="H46" s="129"/>
      <c r="I46" s="127">
        <f>IF(L45="","",LOOKUP(L45,T42:U46))</f>
      </c>
      <c r="J46" s="128">
        <f>IF(M45="",0,6-M45)</f>
        <v>0</v>
      </c>
      <c r="K46" s="130"/>
      <c r="L46" s="131"/>
      <c r="M46" s="131"/>
      <c r="N46" s="131"/>
      <c r="O46" s="59">
        <f>SUM(W46:AB46)</f>
        <v>0</v>
      </c>
      <c r="P46" s="132">
        <f>D46+G46+J46</f>
        <v>0</v>
      </c>
      <c r="Q46" s="133">
        <f>E46+H46+K46</f>
        <v>0</v>
      </c>
      <c r="R46" s="134"/>
      <c r="S46" s="61"/>
      <c r="T46" s="135"/>
      <c r="U46" s="136"/>
      <c r="W46" s="137">
        <f>IF(C46="Win",1,0)</f>
        <v>0</v>
      </c>
      <c r="X46" s="138">
        <f>IF(C46="Draw",0.5,0)</f>
        <v>0</v>
      </c>
      <c r="Y46" s="138">
        <f>IF(F46="Win",1,0)</f>
        <v>0</v>
      </c>
      <c r="Z46" s="138">
        <f>IF(F46="Draw",0.5,0)</f>
        <v>0</v>
      </c>
      <c r="AA46" s="138">
        <f>IF(I46="Win",1,0)</f>
        <v>0</v>
      </c>
      <c r="AB46" s="139">
        <f>IF(I46="Draw",0.5,0)</f>
        <v>0</v>
      </c>
    </row>
    <row r="47" spans="1:28" ht="17.25" customHeight="1" thickTop="1">
      <c r="A47" s="61"/>
      <c r="B47" s="141" t="s">
        <v>51</v>
      </c>
      <c r="C47" s="142"/>
      <c r="D47" s="142"/>
      <c r="E47" s="143"/>
      <c r="F47" s="143"/>
      <c r="G47" s="142"/>
      <c r="H47" s="143"/>
      <c r="I47" s="142"/>
      <c r="J47" s="142"/>
      <c r="K47" s="143"/>
      <c r="L47" s="144"/>
      <c r="M47" s="144"/>
      <c r="N47" s="144"/>
      <c r="O47" s="60"/>
      <c r="P47" s="143"/>
      <c r="Q47" s="143"/>
      <c r="R47" s="143"/>
      <c r="S47" s="61"/>
      <c r="T47" s="145"/>
      <c r="U47" s="146"/>
      <c r="W47" s="147"/>
      <c r="X47" s="147"/>
      <c r="Y47" s="147"/>
      <c r="Z47" s="147"/>
      <c r="AA47" s="147"/>
      <c r="AB47" s="147"/>
    </row>
    <row r="48" spans="1:20" ht="17.25" customHeight="1">
      <c r="A48" s="61"/>
      <c r="B48" s="196" t="s">
        <v>53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48"/>
      <c r="T48" s="62"/>
    </row>
    <row r="49" spans="1:20" ht="17.25" customHeight="1">
      <c r="A49" s="61"/>
      <c r="B49" s="196" t="s">
        <v>54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48"/>
      <c r="T49" s="62"/>
    </row>
    <row r="50" spans="1:20" ht="17.25" customHeight="1">
      <c r="A50" s="61"/>
      <c r="B50" s="196" t="s">
        <v>55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48"/>
      <c r="T50" s="62"/>
    </row>
    <row r="51" spans="1:20" ht="12.75">
      <c r="A51" s="61"/>
      <c r="B51" s="62" t="s">
        <v>51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1"/>
      <c r="T51" s="62"/>
    </row>
    <row r="52" spans="1:20" ht="12.75">
      <c r="A52" s="61"/>
      <c r="B52" s="149" t="s">
        <v>56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</row>
    <row r="53" spans="1:20" ht="12.75">
      <c r="A53" s="61"/>
      <c r="B53" s="149" t="s">
        <v>57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</row>
    <row r="54" spans="1:20" ht="12.75">
      <c r="A54" s="61"/>
      <c r="B54" s="149" t="s">
        <v>58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</row>
    <row r="55" spans="1:20" ht="12.75">
      <c r="A55" s="61"/>
      <c r="B55" s="149" t="s">
        <v>59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2"/>
    </row>
    <row r="56" spans="1:20" ht="12.75">
      <c r="A56" s="61"/>
      <c r="B56" s="149" t="s">
        <v>60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2"/>
    </row>
    <row r="57" spans="1:20" ht="12.75">
      <c r="A57" s="61"/>
      <c r="B57" s="149" t="s">
        <v>61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2"/>
    </row>
    <row r="58" spans="1:20" ht="12.75">
      <c r="A58" s="61"/>
      <c r="B58" s="149" t="s">
        <v>52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2"/>
    </row>
    <row r="59" spans="1:20" ht="12.75">
      <c r="A59" s="61"/>
      <c r="B59" s="149" t="s">
        <v>62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2"/>
    </row>
    <row r="60" spans="1:20" ht="12.75">
      <c r="A60" s="61"/>
      <c r="B60" s="149" t="s">
        <v>63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2"/>
    </row>
    <row r="61" spans="1:20" ht="12.75">
      <c r="A61" s="61"/>
      <c r="B61" s="149" t="s">
        <v>64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2"/>
    </row>
    <row r="62" spans="1:20" ht="12.75">
      <c r="A62" s="61"/>
      <c r="B62" s="149" t="s">
        <v>65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2"/>
    </row>
    <row r="63" spans="1:20" ht="12.75">
      <c r="A63" s="61"/>
      <c r="B63" s="149" t="s">
        <v>66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2"/>
    </row>
    <row r="64" spans="1:20" ht="12.75">
      <c r="A64" s="61"/>
      <c r="B64" s="149" t="s">
        <v>67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2"/>
    </row>
    <row r="65" spans="1:20" ht="12.75">
      <c r="A65" s="61"/>
      <c r="B65" s="149" t="s">
        <v>68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2"/>
    </row>
    <row r="66" spans="1:20" ht="12.75">
      <c r="A66" s="61"/>
      <c r="B66" s="149" t="s">
        <v>69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2"/>
    </row>
    <row r="67" spans="1:20" ht="12.75">
      <c r="A67" s="61"/>
      <c r="B67" s="149" t="s">
        <v>70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2"/>
    </row>
    <row r="68" spans="1:20" ht="12.75">
      <c r="A68" s="61"/>
      <c r="B68" s="149" t="s">
        <v>71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2"/>
    </row>
    <row r="69" spans="1:20" ht="12.75">
      <c r="A69" s="61"/>
      <c r="B69" s="149" t="s">
        <v>72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2"/>
    </row>
    <row r="70" spans="1:20" ht="12.75">
      <c r="A70" s="61"/>
      <c r="B70" s="149" t="s">
        <v>73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2"/>
    </row>
    <row r="71" spans="1:20" ht="12.75">
      <c r="A71" s="61"/>
      <c r="B71" s="149" t="s">
        <v>74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2"/>
    </row>
    <row r="72" spans="1:20" ht="12.75">
      <c r="A72" s="61"/>
      <c r="B72" s="149" t="s">
        <v>75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2"/>
    </row>
    <row r="73" spans="1:20" ht="12.75">
      <c r="A73" s="61"/>
      <c r="B73" s="149" t="s">
        <v>76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2"/>
    </row>
    <row r="74" spans="1:20" ht="12.75">
      <c r="A74" s="61"/>
      <c r="B74" s="149" t="s">
        <v>77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2"/>
    </row>
    <row r="75" spans="1:20" ht="12.75">
      <c r="A75" s="61"/>
      <c r="B75" s="149" t="s">
        <v>78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2"/>
    </row>
    <row r="76" spans="1:20" ht="12.75">
      <c r="A76" s="61"/>
      <c r="B76" s="149" t="s">
        <v>79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2"/>
    </row>
    <row r="77" spans="1:20" ht="12.75">
      <c r="A77" s="61"/>
      <c r="B77" s="149" t="s">
        <v>80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2"/>
    </row>
    <row r="78" spans="1:20" ht="12.75">
      <c r="A78" s="61"/>
      <c r="B78" s="149" t="s">
        <v>81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2"/>
    </row>
    <row r="79" spans="1:20" ht="12.75">
      <c r="A79" s="61"/>
      <c r="B79" s="149" t="s">
        <v>82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2"/>
    </row>
    <row r="80" spans="1:20" ht="12.75">
      <c r="A80" s="61"/>
      <c r="B80" s="149" t="s">
        <v>83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2"/>
    </row>
    <row r="81" spans="1:20" ht="12.75">
      <c r="A81" s="61"/>
      <c r="B81" s="149" t="s">
        <v>84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2"/>
    </row>
    <row r="82" spans="1:20" ht="12.75">
      <c r="A82" s="61"/>
      <c r="B82" s="149" t="s">
        <v>85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2"/>
    </row>
    <row r="83" spans="1:20" ht="12.75">
      <c r="A83" s="61"/>
      <c r="B83" s="149" t="s">
        <v>86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2"/>
    </row>
    <row r="84" spans="1:20" ht="12.75">
      <c r="A84" s="61"/>
      <c r="B84" s="149" t="s">
        <v>87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2"/>
    </row>
    <row r="85" spans="1:20" ht="12.75">
      <c r="A85" s="61"/>
      <c r="B85" s="149" t="s">
        <v>88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2"/>
    </row>
    <row r="86" spans="1:20" ht="12.75">
      <c r="A86" s="61"/>
      <c r="B86" s="149" t="s">
        <v>89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2"/>
    </row>
    <row r="87" spans="1:20" ht="12.75">
      <c r="A87" s="61"/>
      <c r="B87" s="149" t="s">
        <v>90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2"/>
    </row>
    <row r="88" spans="1:20" ht="12.75">
      <c r="A88" s="61"/>
      <c r="B88" s="149" t="s">
        <v>91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2"/>
    </row>
    <row r="89" spans="1:20" ht="12.75">
      <c r="A89" s="61"/>
      <c r="B89" s="149" t="s">
        <v>92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2"/>
    </row>
    <row r="90" spans="1:20" ht="12.75">
      <c r="A90" s="61"/>
      <c r="B90" s="149" t="s">
        <v>93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2"/>
    </row>
    <row r="91" spans="1:20" ht="12.75">
      <c r="A91" s="61"/>
      <c r="B91" s="149" t="s">
        <v>94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2"/>
    </row>
    <row r="92" spans="1:20" ht="12.75">
      <c r="A92" s="61"/>
      <c r="B92" s="149" t="s">
        <v>95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2"/>
    </row>
    <row r="93" spans="1:20" ht="12.75">
      <c r="A93" s="61"/>
      <c r="B93" s="149" t="s">
        <v>96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2"/>
    </row>
    <row r="94" spans="1:20" ht="12.75">
      <c r="A94" s="61"/>
      <c r="B94" s="149" t="s">
        <v>97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2"/>
    </row>
    <row r="95" spans="1:20" ht="12.75">
      <c r="A95" s="61"/>
      <c r="B95" s="149" t="s">
        <v>98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2"/>
    </row>
    <row r="96" spans="2:20" ht="12.75">
      <c r="B96" s="150" t="s">
        <v>99</v>
      </c>
      <c r="T96" s="62"/>
    </row>
    <row r="97" spans="2:20" ht="12.75">
      <c r="B97" s="150" t="s">
        <v>100</v>
      </c>
      <c r="T97" s="62"/>
    </row>
    <row r="98" ht="12.75">
      <c r="B98" s="150" t="s">
        <v>101</v>
      </c>
    </row>
    <row r="99" ht="12.75">
      <c r="B99" s="150" t="s">
        <v>102</v>
      </c>
    </row>
    <row r="100" ht="12.75">
      <c r="B100" s="150" t="s">
        <v>103</v>
      </c>
    </row>
    <row r="101" ht="12.75">
      <c r="B101" s="150" t="s">
        <v>104</v>
      </c>
    </row>
    <row r="102" ht="12.75">
      <c r="B102" s="150" t="s">
        <v>105</v>
      </c>
    </row>
    <row r="103" ht="12.75">
      <c r="B103" s="150" t="s">
        <v>106</v>
      </c>
    </row>
    <row r="104" ht="12.75">
      <c r="B104" s="150" t="s">
        <v>107</v>
      </c>
    </row>
    <row r="105" ht="12.75">
      <c r="B105" s="150" t="s">
        <v>108</v>
      </c>
    </row>
    <row r="106" ht="12.75">
      <c r="B106" s="150" t="s">
        <v>109</v>
      </c>
    </row>
    <row r="107" ht="12.75">
      <c r="B107" s="150" t="s">
        <v>110</v>
      </c>
    </row>
    <row r="108" ht="12.75">
      <c r="B108" s="150" t="s">
        <v>111</v>
      </c>
    </row>
    <row r="109" ht="12.75">
      <c r="B109" s="150" t="s">
        <v>112</v>
      </c>
    </row>
    <row r="110" ht="12.75">
      <c r="B110" s="150" t="s">
        <v>113</v>
      </c>
    </row>
    <row r="111" ht="12.75">
      <c r="B111" s="150" t="s">
        <v>114</v>
      </c>
    </row>
    <row r="112" ht="12.75">
      <c r="B112" s="150" t="s">
        <v>115</v>
      </c>
    </row>
    <row r="113" ht="12.75">
      <c r="B113" s="150" t="s">
        <v>50</v>
      </c>
    </row>
    <row r="114" ht="12.75">
      <c r="B114" s="150" t="s">
        <v>116</v>
      </c>
    </row>
    <row r="115" ht="12.75">
      <c r="B115" s="150" t="s">
        <v>117</v>
      </c>
    </row>
    <row r="116" ht="12.75">
      <c r="B116" s="150" t="s">
        <v>118</v>
      </c>
    </row>
  </sheetData>
  <sheetProtection selectLockedCells="1"/>
  <mergeCells count="62">
    <mergeCell ref="F2:R2"/>
    <mergeCell ref="F3:R3"/>
    <mergeCell ref="F4:R4"/>
    <mergeCell ref="B5:R5"/>
    <mergeCell ref="N13:Q13"/>
    <mergeCell ref="B7:R7"/>
    <mergeCell ref="B8:R8"/>
    <mergeCell ref="C9:E10"/>
    <mergeCell ref="F9:H9"/>
    <mergeCell ref="I9:L9"/>
    <mergeCell ref="N9:Q9"/>
    <mergeCell ref="F10:H10"/>
    <mergeCell ref="I10:L10"/>
    <mergeCell ref="N10:Q10"/>
    <mergeCell ref="N15:Q15"/>
    <mergeCell ref="F16:H16"/>
    <mergeCell ref="I16:L16"/>
    <mergeCell ref="N16:Q16"/>
    <mergeCell ref="C12:E13"/>
    <mergeCell ref="F12:H12"/>
    <mergeCell ref="I12:L12"/>
    <mergeCell ref="N12:Q12"/>
    <mergeCell ref="F13:H13"/>
    <mergeCell ref="I13:L13"/>
    <mergeCell ref="C18:H18"/>
    <mergeCell ref="C20:E20"/>
    <mergeCell ref="F20:H20"/>
    <mergeCell ref="I20:K20"/>
    <mergeCell ref="C15:E16"/>
    <mergeCell ref="F15:H15"/>
    <mergeCell ref="I15:L15"/>
    <mergeCell ref="L20:N20"/>
    <mergeCell ref="B28:R28"/>
    <mergeCell ref="C29:E30"/>
    <mergeCell ref="F29:H29"/>
    <mergeCell ref="I29:L29"/>
    <mergeCell ref="N29:Q29"/>
    <mergeCell ref="F30:H30"/>
    <mergeCell ref="I30:L30"/>
    <mergeCell ref="N30:Q30"/>
    <mergeCell ref="C32:E33"/>
    <mergeCell ref="F32:H32"/>
    <mergeCell ref="I32:L32"/>
    <mergeCell ref="N32:Q32"/>
    <mergeCell ref="F33:H33"/>
    <mergeCell ref="I33:L33"/>
    <mergeCell ref="N33:Q33"/>
    <mergeCell ref="C35:E36"/>
    <mergeCell ref="F35:H35"/>
    <mergeCell ref="I35:L35"/>
    <mergeCell ref="N35:Q35"/>
    <mergeCell ref="F36:H36"/>
    <mergeCell ref="I36:L36"/>
    <mergeCell ref="N36:Q36"/>
    <mergeCell ref="L40:N40"/>
    <mergeCell ref="B48:R48"/>
    <mergeCell ref="B49:R49"/>
    <mergeCell ref="B50:R50"/>
    <mergeCell ref="C38:H38"/>
    <mergeCell ref="C40:E40"/>
    <mergeCell ref="F40:H40"/>
    <mergeCell ref="I40:K40"/>
  </mergeCells>
  <conditionalFormatting sqref="B23:B26 B43:B46">
    <cfRule type="expression" priority="1" dxfId="0" stopIfTrue="1">
      <formula>(R23=1)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AB116"/>
  <sheetViews>
    <sheetView showGridLines="0" showRowColHeaders="0" showZeros="0" zoomScale="70" zoomScaleNormal="70" zoomScalePageLayoutView="0" workbookViewId="0" topLeftCell="A13">
      <selection activeCell="F3" sqref="F3:R3"/>
    </sheetView>
  </sheetViews>
  <sheetFormatPr defaultColWidth="0" defaultRowHeight="12.75"/>
  <cols>
    <col min="1" max="1" width="4.57421875" style="64" customWidth="1"/>
    <col min="2" max="2" width="25.7109375" style="64" customWidth="1"/>
    <col min="3" max="14" width="6.7109375" style="64" customWidth="1"/>
    <col min="15" max="19" width="6.421875" style="64" customWidth="1"/>
    <col min="20" max="16384" width="5.7109375" style="64" hidden="1" customWidth="1"/>
  </cols>
  <sheetData>
    <row r="1" s="61" customFormat="1" ht="42.75" customHeight="1">
      <c r="T1" s="62"/>
    </row>
    <row r="2" spans="1:20" ht="34.5" customHeight="1">
      <c r="A2" s="61"/>
      <c r="C2" s="168"/>
      <c r="D2" s="168"/>
      <c r="E2" s="168"/>
      <c r="F2" s="169" t="s">
        <v>154</v>
      </c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63"/>
      <c r="T2" s="62"/>
    </row>
    <row r="3" spans="1:20" ht="34.5" customHeight="1">
      <c r="A3" s="61"/>
      <c r="B3" s="167"/>
      <c r="C3" s="167"/>
      <c r="D3" s="167"/>
      <c r="E3" s="167"/>
      <c r="F3" s="231" t="s">
        <v>142</v>
      </c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63"/>
      <c r="T3" s="62"/>
    </row>
    <row r="4" spans="1:20" ht="34.5" customHeight="1" thickBot="1">
      <c r="A4" s="61"/>
      <c r="B4" s="167"/>
      <c r="C4" s="167"/>
      <c r="D4" s="167"/>
      <c r="E4" s="167"/>
      <c r="F4" s="232" t="str">
        <f>"GIPPSLAND FINALS "&amp;'Enter Teams &amp; Draw'!B6</f>
        <v>GIPPSLAND FINALS 2011</v>
      </c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63"/>
      <c r="T4" s="62"/>
    </row>
    <row r="5" spans="1:20" s="68" customFormat="1" ht="33.75" customHeight="1" thickTop="1">
      <c r="A5" s="65"/>
      <c r="B5" s="224" t="str">
        <f>Seniors!B5</f>
        <v>TRARALGON MONDAY MAY 9TH</v>
      </c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66"/>
      <c r="T5" s="67"/>
    </row>
    <row r="6" spans="1:20" ht="8.25" customHeight="1">
      <c r="A6" s="61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70"/>
      <c r="T6" s="62"/>
    </row>
    <row r="7" spans="1:20" ht="39.75" customHeight="1">
      <c r="A7" s="61"/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  <c r="P7" s="225"/>
      <c r="Q7" s="225"/>
      <c r="R7" s="225"/>
      <c r="S7" s="71"/>
      <c r="T7" s="62"/>
    </row>
    <row r="8" spans="1:20" ht="47.25" customHeight="1" thickBot="1">
      <c r="A8" s="61"/>
      <c r="B8" s="210" t="str">
        <f>C18</f>
        <v>YEAR 7 GIRLS</v>
      </c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70"/>
      <c r="T8" s="62"/>
    </row>
    <row r="9" spans="1:20" ht="19.5" customHeight="1" thickTop="1">
      <c r="A9" s="61"/>
      <c r="C9" s="198" t="s">
        <v>119</v>
      </c>
      <c r="D9" s="199"/>
      <c r="E9" s="199"/>
      <c r="F9" s="199" t="s">
        <v>122</v>
      </c>
      <c r="G9" s="199"/>
      <c r="H9" s="199"/>
      <c r="I9" s="202" t="str">
        <f>B23</f>
        <v>Nagle C</v>
      </c>
      <c r="J9" s="203"/>
      <c r="K9" s="203"/>
      <c r="L9" s="203"/>
      <c r="M9" s="72" t="s">
        <v>42</v>
      </c>
      <c r="N9" s="204" t="str">
        <f>B24</f>
        <v>Mirboo North SC</v>
      </c>
      <c r="O9" s="204"/>
      <c r="P9" s="204"/>
      <c r="Q9" s="205"/>
      <c r="R9" s="73"/>
      <c r="S9" s="74"/>
      <c r="T9" s="62"/>
    </row>
    <row r="10" spans="1:20" ht="19.5" customHeight="1" thickBot="1">
      <c r="A10" s="61"/>
      <c r="C10" s="200"/>
      <c r="D10" s="201"/>
      <c r="E10" s="201"/>
      <c r="F10" s="201" t="s">
        <v>123</v>
      </c>
      <c r="G10" s="201"/>
      <c r="H10" s="201"/>
      <c r="I10" s="213" t="str">
        <f>B25</f>
        <v>Catholic College Sale</v>
      </c>
      <c r="J10" s="214"/>
      <c r="K10" s="214"/>
      <c r="L10" s="214"/>
      <c r="M10" s="75" t="s">
        <v>42</v>
      </c>
      <c r="N10" s="208" t="str">
        <f>B26</f>
        <v>Drouin SC</v>
      </c>
      <c r="O10" s="208"/>
      <c r="P10" s="208"/>
      <c r="Q10" s="209"/>
      <c r="R10" s="73"/>
      <c r="S10" s="74"/>
      <c r="T10" s="62"/>
    </row>
    <row r="11" spans="1:20" ht="8.25" customHeight="1" thickBot="1" thickTop="1">
      <c r="A11" s="61"/>
      <c r="C11" s="76"/>
      <c r="D11" s="77"/>
      <c r="E11" s="77"/>
      <c r="F11" s="77"/>
      <c r="G11" s="77"/>
      <c r="H11" s="77"/>
      <c r="I11" s="77"/>
      <c r="J11" s="78"/>
      <c r="K11" s="77"/>
      <c r="L11" s="77"/>
      <c r="M11" s="77"/>
      <c r="N11" s="79"/>
      <c r="O11" s="77"/>
      <c r="P11" s="80"/>
      <c r="Q11" s="80"/>
      <c r="R11" s="73"/>
      <c r="S11" s="74"/>
      <c r="T11" s="62"/>
    </row>
    <row r="12" spans="1:20" ht="19.5" customHeight="1" thickTop="1">
      <c r="A12" s="61"/>
      <c r="C12" s="198" t="s">
        <v>120</v>
      </c>
      <c r="D12" s="199"/>
      <c r="E12" s="199"/>
      <c r="F12" s="199" t="str">
        <f>F9</f>
        <v>Courts 17 &amp; 18</v>
      </c>
      <c r="G12" s="199"/>
      <c r="H12" s="199"/>
      <c r="I12" s="202" t="str">
        <f>B23</f>
        <v>Nagle C</v>
      </c>
      <c r="J12" s="203"/>
      <c r="K12" s="203"/>
      <c r="L12" s="203"/>
      <c r="M12" s="72" t="s">
        <v>42</v>
      </c>
      <c r="N12" s="204" t="str">
        <f>B25</f>
        <v>Catholic College Sale</v>
      </c>
      <c r="O12" s="204"/>
      <c r="P12" s="204"/>
      <c r="Q12" s="205"/>
      <c r="R12" s="73"/>
      <c r="S12" s="74"/>
      <c r="T12" s="62"/>
    </row>
    <row r="13" spans="1:20" ht="19.5" customHeight="1" thickBot="1">
      <c r="A13" s="61"/>
      <c r="C13" s="200"/>
      <c r="D13" s="201"/>
      <c r="E13" s="201"/>
      <c r="F13" s="201" t="str">
        <f>F10</f>
        <v>Courts 19 &amp; 20</v>
      </c>
      <c r="G13" s="201"/>
      <c r="H13" s="201"/>
      <c r="I13" s="213" t="str">
        <f>B24</f>
        <v>Mirboo North SC</v>
      </c>
      <c r="J13" s="214"/>
      <c r="K13" s="214"/>
      <c r="L13" s="214"/>
      <c r="M13" s="75" t="s">
        <v>42</v>
      </c>
      <c r="N13" s="208" t="str">
        <f>B26</f>
        <v>Drouin SC</v>
      </c>
      <c r="O13" s="208"/>
      <c r="P13" s="208"/>
      <c r="Q13" s="209"/>
      <c r="R13" s="73"/>
      <c r="S13" s="74"/>
      <c r="T13" s="62"/>
    </row>
    <row r="14" spans="1:20" ht="8.25" customHeight="1" thickBot="1" thickTop="1">
      <c r="A14" s="61"/>
      <c r="C14" s="76"/>
      <c r="D14" s="77"/>
      <c r="E14" s="77"/>
      <c r="F14" s="79"/>
      <c r="G14" s="79"/>
      <c r="H14" s="79"/>
      <c r="I14" s="77"/>
      <c r="J14" s="78"/>
      <c r="K14" s="77"/>
      <c r="L14" s="77"/>
      <c r="M14" s="77"/>
      <c r="N14" s="79"/>
      <c r="O14" s="77"/>
      <c r="P14" s="80"/>
      <c r="Q14" s="80"/>
      <c r="R14" s="73"/>
      <c r="S14" s="74"/>
      <c r="T14" s="62"/>
    </row>
    <row r="15" spans="1:20" ht="19.5" customHeight="1" thickTop="1">
      <c r="A15" s="61"/>
      <c r="C15" s="198" t="s">
        <v>121</v>
      </c>
      <c r="D15" s="199"/>
      <c r="E15" s="199"/>
      <c r="F15" s="199" t="str">
        <f>F9</f>
        <v>Courts 17 &amp; 18</v>
      </c>
      <c r="G15" s="199"/>
      <c r="H15" s="199"/>
      <c r="I15" s="202" t="str">
        <f>B23</f>
        <v>Nagle C</v>
      </c>
      <c r="J15" s="203"/>
      <c r="K15" s="203"/>
      <c r="L15" s="203"/>
      <c r="M15" s="72" t="s">
        <v>42</v>
      </c>
      <c r="N15" s="204" t="str">
        <f>B26</f>
        <v>Drouin SC</v>
      </c>
      <c r="O15" s="204"/>
      <c r="P15" s="204"/>
      <c r="Q15" s="205"/>
      <c r="R15" s="73"/>
      <c r="S15" s="74"/>
      <c r="T15" s="62"/>
    </row>
    <row r="16" spans="1:20" ht="19.5" customHeight="1" thickBot="1">
      <c r="A16" s="61"/>
      <c r="C16" s="200"/>
      <c r="D16" s="201"/>
      <c r="E16" s="201"/>
      <c r="F16" s="201" t="str">
        <f>F10</f>
        <v>Courts 19 &amp; 20</v>
      </c>
      <c r="G16" s="201"/>
      <c r="H16" s="201"/>
      <c r="I16" s="213" t="str">
        <f>B24</f>
        <v>Mirboo North SC</v>
      </c>
      <c r="J16" s="214"/>
      <c r="K16" s="214"/>
      <c r="L16" s="214"/>
      <c r="M16" s="75" t="s">
        <v>42</v>
      </c>
      <c r="N16" s="208" t="str">
        <f>B25</f>
        <v>Catholic College Sale</v>
      </c>
      <c r="O16" s="208"/>
      <c r="P16" s="208"/>
      <c r="Q16" s="209"/>
      <c r="R16" s="73"/>
      <c r="S16" s="74"/>
      <c r="T16" s="62"/>
    </row>
    <row r="17" spans="1:20" ht="30.75" customHeight="1" thickTop="1">
      <c r="A17" s="61"/>
      <c r="S17" s="61"/>
      <c r="T17" s="62"/>
    </row>
    <row r="18" spans="1:20" ht="20.25" customHeight="1">
      <c r="A18" s="61"/>
      <c r="C18" s="197" t="s">
        <v>24</v>
      </c>
      <c r="D18" s="197"/>
      <c r="E18" s="197"/>
      <c r="F18" s="197"/>
      <c r="G18" s="197"/>
      <c r="H18" s="197"/>
      <c r="S18" s="61"/>
      <c r="T18" s="62"/>
    </row>
    <row r="19" spans="1:20" ht="9" customHeight="1" thickBot="1">
      <c r="A19" s="61"/>
      <c r="B19" s="81"/>
      <c r="F19" s="82" t="s">
        <v>43</v>
      </c>
      <c r="S19" s="61"/>
      <c r="T19" s="62"/>
    </row>
    <row r="20" spans="1:20" ht="17.25" customHeight="1" thickBot="1" thickTop="1">
      <c r="A20" s="61"/>
      <c r="C20" s="215" t="str">
        <f>"v "&amp;B23</f>
        <v>v Nagle C</v>
      </c>
      <c r="D20" s="216"/>
      <c r="E20" s="217"/>
      <c r="F20" s="215" t="str">
        <f>"v "&amp;B24</f>
        <v>v Mirboo North SC</v>
      </c>
      <c r="G20" s="216"/>
      <c r="H20" s="217"/>
      <c r="I20" s="215" t="str">
        <f>"v "&amp;B25</f>
        <v>v Catholic College Sale</v>
      </c>
      <c r="J20" s="216"/>
      <c r="K20" s="217"/>
      <c r="L20" s="215" t="str">
        <f>"v "&amp;B26</f>
        <v>v Drouin SC</v>
      </c>
      <c r="M20" s="216"/>
      <c r="N20" s="217"/>
      <c r="S20" s="61"/>
      <c r="T20" s="62"/>
    </row>
    <row r="21" spans="1:22" s="84" customFormat="1" ht="11.25" customHeight="1" thickBot="1" thickTop="1">
      <c r="A21" s="83"/>
      <c r="C21" s="85" t="s">
        <v>44</v>
      </c>
      <c r="D21" s="86" t="s">
        <v>45</v>
      </c>
      <c r="E21" s="86" t="s">
        <v>46</v>
      </c>
      <c r="F21" s="85" t="s">
        <v>44</v>
      </c>
      <c r="G21" s="86" t="s">
        <v>45</v>
      </c>
      <c r="H21" s="86" t="s">
        <v>46</v>
      </c>
      <c r="I21" s="86" t="s">
        <v>44</v>
      </c>
      <c r="J21" s="86" t="s">
        <v>45</v>
      </c>
      <c r="K21" s="86" t="s">
        <v>46</v>
      </c>
      <c r="L21" s="85" t="s">
        <v>44</v>
      </c>
      <c r="M21" s="86" t="s">
        <v>45</v>
      </c>
      <c r="N21" s="87" t="s">
        <v>46</v>
      </c>
      <c r="O21" s="86" t="s">
        <v>44</v>
      </c>
      <c r="P21" s="86" t="s">
        <v>45</v>
      </c>
      <c r="Q21" s="86" t="s">
        <v>46</v>
      </c>
      <c r="R21" s="88" t="s">
        <v>47</v>
      </c>
      <c r="S21" s="61"/>
      <c r="T21" s="62"/>
      <c r="U21" s="64"/>
      <c r="V21" s="64"/>
    </row>
    <row r="22" spans="1:22" s="84" customFormat="1" ht="11.25" customHeight="1" thickBot="1" thickTop="1">
      <c r="A22" s="83"/>
      <c r="C22" s="89" t="s">
        <v>48</v>
      </c>
      <c r="D22" s="90" t="s">
        <v>49</v>
      </c>
      <c r="E22" s="90" t="s">
        <v>49</v>
      </c>
      <c r="F22" s="89" t="s">
        <v>48</v>
      </c>
      <c r="G22" s="90" t="s">
        <v>49</v>
      </c>
      <c r="H22" s="90" t="s">
        <v>49</v>
      </c>
      <c r="I22" s="90" t="s">
        <v>48</v>
      </c>
      <c r="J22" s="90" t="s">
        <v>49</v>
      </c>
      <c r="K22" s="90" t="s">
        <v>49</v>
      </c>
      <c r="L22" s="89" t="s">
        <v>48</v>
      </c>
      <c r="M22" s="90" t="s">
        <v>49</v>
      </c>
      <c r="N22" s="91" t="s">
        <v>49</v>
      </c>
      <c r="O22" s="90" t="s">
        <v>48</v>
      </c>
      <c r="P22" s="90" t="s">
        <v>49</v>
      </c>
      <c r="Q22" s="90" t="s">
        <v>49</v>
      </c>
      <c r="R22" s="92"/>
      <c r="S22" s="61"/>
      <c r="T22" s="93"/>
      <c r="U22" s="94"/>
      <c r="V22" s="64"/>
    </row>
    <row r="23" spans="1:28" ht="17.25" customHeight="1" thickTop="1">
      <c r="A23" s="61"/>
      <c r="B23" s="95" t="s">
        <v>146</v>
      </c>
      <c r="C23" s="96"/>
      <c r="D23" s="97"/>
      <c r="E23" s="97"/>
      <c r="F23" s="98"/>
      <c r="G23" s="99"/>
      <c r="H23" s="99"/>
      <c r="I23" s="100"/>
      <c r="J23" s="101"/>
      <c r="K23" s="101"/>
      <c r="L23" s="100"/>
      <c r="M23" s="101"/>
      <c r="N23" s="101"/>
      <c r="O23" s="57">
        <f>SUM(W23:AB23)</f>
        <v>0</v>
      </c>
      <c r="P23" s="102">
        <f>G23+J23+M23</f>
        <v>0</v>
      </c>
      <c r="Q23" s="103">
        <f>H23+K23+N23</f>
        <v>0</v>
      </c>
      <c r="R23" s="104"/>
      <c r="S23" s="61"/>
      <c r="T23" s="105" t="s">
        <v>43</v>
      </c>
      <c r="U23" s="106" t="s">
        <v>43</v>
      </c>
      <c r="W23" s="107">
        <f>IF(F23="Win",1,0)</f>
        <v>0</v>
      </c>
      <c r="X23" s="108">
        <f>IF(F23="Draw",0.5,0)</f>
        <v>0</v>
      </c>
      <c r="Y23" s="108">
        <f>IF(I23="Win",1,0)</f>
        <v>0</v>
      </c>
      <c r="Z23" s="108">
        <f>IF(I23="Draw",0.5,0)</f>
        <v>0</v>
      </c>
      <c r="AA23" s="108">
        <f>IF(L23="Win",1,0)</f>
        <v>0</v>
      </c>
      <c r="AB23" s="109">
        <f>IF(L23="Draw",0.5,0)</f>
        <v>0</v>
      </c>
    </row>
    <row r="24" spans="1:28" ht="17.25" customHeight="1">
      <c r="A24" s="61"/>
      <c r="B24" s="110" t="s">
        <v>148</v>
      </c>
      <c r="C24" s="111">
        <f>IF(F23="","",LOOKUP(F23,T22:U26))</f>
      </c>
      <c r="D24" s="112">
        <f>IF(G23="",0,6-G23)</f>
        <v>0</v>
      </c>
      <c r="E24" s="113"/>
      <c r="F24" s="114" t="s">
        <v>51</v>
      </c>
      <c r="G24" s="115"/>
      <c r="H24" s="115"/>
      <c r="I24" s="116"/>
      <c r="J24" s="112"/>
      <c r="K24" s="113"/>
      <c r="L24" s="116"/>
      <c r="M24" s="113"/>
      <c r="N24" s="113"/>
      <c r="O24" s="58">
        <f>SUM(W24:AB24)</f>
        <v>0</v>
      </c>
      <c r="P24" s="117">
        <f>D24+J24+M24</f>
        <v>0</v>
      </c>
      <c r="Q24" s="118">
        <f>E24+K24+N24</f>
        <v>0</v>
      </c>
      <c r="R24" s="119"/>
      <c r="S24" s="61"/>
      <c r="T24" s="105" t="s">
        <v>48</v>
      </c>
      <c r="U24" s="106" t="s">
        <v>44</v>
      </c>
      <c r="W24" s="120">
        <f>IF(C24="Win",1,0)</f>
        <v>0</v>
      </c>
      <c r="X24" s="121">
        <f>IF(C24="Draw",0.5,0)</f>
        <v>0</v>
      </c>
      <c r="Y24" s="121">
        <f>IF(I24="Win",1,0)</f>
        <v>0</v>
      </c>
      <c r="Z24" s="121">
        <f>IF(I24="Draw",0.5,0)</f>
        <v>0</v>
      </c>
      <c r="AA24" s="121">
        <f>IF(L24="Win",1,0)</f>
        <v>0</v>
      </c>
      <c r="AB24" s="122">
        <f>IF(L24="Draw",0.5,0)</f>
        <v>0</v>
      </c>
    </row>
    <row r="25" spans="1:28" ht="17.25" customHeight="1">
      <c r="A25" s="61"/>
      <c r="B25" s="110" t="s">
        <v>149</v>
      </c>
      <c r="C25" s="111">
        <f>IF(I23="","",LOOKUP(I23,T22:U26))</f>
      </c>
      <c r="D25" s="112">
        <f>IF(J23="",0,6-J23)</f>
        <v>0</v>
      </c>
      <c r="E25" s="113"/>
      <c r="F25" s="111">
        <f>IF(I24="","",LOOKUP(I24,T22:U26))</f>
      </c>
      <c r="G25" s="112">
        <f>IF(J24="",0,6-J24)</f>
        <v>0</v>
      </c>
      <c r="H25" s="113"/>
      <c r="I25" s="123"/>
      <c r="J25" s="115"/>
      <c r="K25" s="115"/>
      <c r="L25" s="116"/>
      <c r="M25" s="113"/>
      <c r="N25" s="113"/>
      <c r="O25" s="58">
        <f>SUM(W25:AB25)</f>
        <v>0</v>
      </c>
      <c r="P25" s="117">
        <f>D25+G25+M25</f>
        <v>0</v>
      </c>
      <c r="Q25" s="118">
        <f>E25+H25+N25</f>
        <v>0</v>
      </c>
      <c r="R25" s="119"/>
      <c r="S25" s="61"/>
      <c r="T25" s="124" t="s">
        <v>44</v>
      </c>
      <c r="U25" s="125" t="s">
        <v>48</v>
      </c>
      <c r="W25" s="120">
        <f>IF(C25="Win",1,0)</f>
        <v>0</v>
      </c>
      <c r="X25" s="121">
        <f>IF(C25="Draw",0.5,0)</f>
        <v>0</v>
      </c>
      <c r="Y25" s="121">
        <f>IF(F25="Win",1,0)</f>
        <v>0</v>
      </c>
      <c r="Z25" s="121">
        <f>IF(F25="Draw",0.5,0)</f>
        <v>0</v>
      </c>
      <c r="AA25" s="121">
        <f>IF(L25="Win",1,0)</f>
        <v>0</v>
      </c>
      <c r="AB25" s="122">
        <f>IF(L25="Draw",0.5,0)</f>
        <v>0</v>
      </c>
    </row>
    <row r="26" spans="1:28" ht="17.25" customHeight="1" thickBot="1">
      <c r="A26" s="61"/>
      <c r="B26" s="126" t="s">
        <v>152</v>
      </c>
      <c r="C26" s="127">
        <f>IF(L23="","",LOOKUP(L23,T22:U26))</f>
      </c>
      <c r="D26" s="128">
        <f>IF(M23="",0,6-M23)</f>
        <v>0</v>
      </c>
      <c r="E26" s="129"/>
      <c r="F26" s="127">
        <f>IF(L24="","",LOOKUP(L24,T22:U26))</f>
      </c>
      <c r="G26" s="128">
        <f>IF(M24="",0,6-M24)</f>
        <v>0</v>
      </c>
      <c r="H26" s="129"/>
      <c r="I26" s="127">
        <f>IF(L25="","",LOOKUP(L25,T22:U26))</f>
      </c>
      <c r="J26" s="128">
        <f>IF(M25="",0,6-M25)</f>
        <v>0</v>
      </c>
      <c r="K26" s="130"/>
      <c r="L26" s="131"/>
      <c r="M26" s="131"/>
      <c r="N26" s="131"/>
      <c r="O26" s="59">
        <f>SUM(W26:AB26)</f>
        <v>0</v>
      </c>
      <c r="P26" s="132">
        <f>D26+G26+J26</f>
        <v>0</v>
      </c>
      <c r="Q26" s="133">
        <f>E26+H26+K26</f>
        <v>0</v>
      </c>
      <c r="R26" s="134"/>
      <c r="S26" s="61"/>
      <c r="T26" s="135"/>
      <c r="U26" s="136"/>
      <c r="W26" s="137">
        <f>IF(C26="Win",1,0)</f>
        <v>0</v>
      </c>
      <c r="X26" s="138">
        <f>IF(C26="Draw",0.5,0)</f>
        <v>0</v>
      </c>
      <c r="Y26" s="138">
        <f>IF(F26="Win",1,0)</f>
        <v>0</v>
      </c>
      <c r="Z26" s="138">
        <f>IF(F26="Draw",0.5,0)</f>
        <v>0</v>
      </c>
      <c r="AA26" s="138">
        <f>IF(I26="Win",1,0)</f>
        <v>0</v>
      </c>
      <c r="AB26" s="139">
        <f>IF(I26="Draw",0.5,0)</f>
        <v>0</v>
      </c>
    </row>
    <row r="27" spans="1:20" ht="54" customHeight="1" thickTop="1">
      <c r="A27" s="61"/>
      <c r="B27" s="64" t="s">
        <v>51</v>
      </c>
      <c r="P27" s="140"/>
      <c r="Q27" s="140"/>
      <c r="R27" s="140"/>
      <c r="S27" s="61"/>
      <c r="T27" s="62"/>
    </row>
    <row r="28" spans="1:20" ht="47.25" customHeight="1" thickBot="1">
      <c r="A28" s="61"/>
      <c r="B28" s="210" t="str">
        <f>C38</f>
        <v>YEAR 7 BOYS</v>
      </c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70"/>
      <c r="T28" s="62"/>
    </row>
    <row r="29" spans="1:20" ht="19.5" customHeight="1" thickTop="1">
      <c r="A29" s="61"/>
      <c r="B29" s="64" t="s">
        <v>51</v>
      </c>
      <c r="C29" s="198" t="s">
        <v>119</v>
      </c>
      <c r="D29" s="199"/>
      <c r="E29" s="199"/>
      <c r="F29" s="199" t="s">
        <v>124</v>
      </c>
      <c r="G29" s="199"/>
      <c r="H29" s="199"/>
      <c r="I29" s="202" t="str">
        <f>B43</f>
        <v>Nagle C</v>
      </c>
      <c r="J29" s="203"/>
      <c r="K29" s="203"/>
      <c r="L29" s="203"/>
      <c r="M29" s="72" t="s">
        <v>42</v>
      </c>
      <c r="N29" s="204" t="str">
        <f>B44</f>
        <v>Mirboo North SC</v>
      </c>
      <c r="O29" s="204"/>
      <c r="P29" s="204"/>
      <c r="Q29" s="205"/>
      <c r="R29" s="73"/>
      <c r="S29" s="74"/>
      <c r="T29" s="62"/>
    </row>
    <row r="30" spans="1:20" ht="19.5" customHeight="1" thickBot="1">
      <c r="A30" s="61"/>
      <c r="B30" s="64" t="s">
        <v>51</v>
      </c>
      <c r="C30" s="200"/>
      <c r="D30" s="201"/>
      <c r="E30" s="201"/>
      <c r="F30" s="201" t="s">
        <v>125</v>
      </c>
      <c r="G30" s="201"/>
      <c r="H30" s="201"/>
      <c r="I30" s="213" t="str">
        <f>B45</f>
        <v>Lavalla CC</v>
      </c>
      <c r="J30" s="214"/>
      <c r="K30" s="214"/>
      <c r="L30" s="214"/>
      <c r="M30" s="75" t="s">
        <v>42</v>
      </c>
      <c r="N30" s="208" t="str">
        <f>B46</f>
        <v>Trafalgar HS</v>
      </c>
      <c r="O30" s="208"/>
      <c r="P30" s="208"/>
      <c r="Q30" s="209"/>
      <c r="R30" s="73"/>
      <c r="S30" s="74"/>
      <c r="T30" s="62"/>
    </row>
    <row r="31" spans="1:20" ht="8.25" customHeight="1" thickBot="1" thickTop="1">
      <c r="A31" s="61"/>
      <c r="B31" s="64" t="s">
        <v>51</v>
      </c>
      <c r="C31" s="76"/>
      <c r="D31" s="77"/>
      <c r="E31" s="77"/>
      <c r="F31" s="79"/>
      <c r="G31" s="79"/>
      <c r="H31" s="79"/>
      <c r="I31" s="77"/>
      <c r="J31" s="78"/>
      <c r="K31" s="77"/>
      <c r="L31" s="77"/>
      <c r="M31" s="77"/>
      <c r="N31" s="79"/>
      <c r="O31" s="77"/>
      <c r="P31" s="80"/>
      <c r="Q31" s="80"/>
      <c r="R31" s="73"/>
      <c r="S31" s="74"/>
      <c r="T31" s="62"/>
    </row>
    <row r="32" spans="1:20" ht="19.5" customHeight="1" thickTop="1">
      <c r="A32" s="61"/>
      <c r="B32" s="64" t="s">
        <v>51</v>
      </c>
      <c r="C32" s="198" t="s">
        <v>120</v>
      </c>
      <c r="D32" s="199"/>
      <c r="E32" s="199"/>
      <c r="F32" s="199" t="str">
        <f>F29</f>
        <v>Courts 21 &amp; 22</v>
      </c>
      <c r="G32" s="199"/>
      <c r="H32" s="199"/>
      <c r="I32" s="202" t="str">
        <f>B43</f>
        <v>Nagle C</v>
      </c>
      <c r="J32" s="203"/>
      <c r="K32" s="203"/>
      <c r="L32" s="203"/>
      <c r="M32" s="72" t="s">
        <v>42</v>
      </c>
      <c r="N32" s="204" t="str">
        <f>B45</f>
        <v>Lavalla CC</v>
      </c>
      <c r="O32" s="204"/>
      <c r="P32" s="204"/>
      <c r="Q32" s="205"/>
      <c r="R32" s="73"/>
      <c r="S32" s="74"/>
      <c r="T32" s="62"/>
    </row>
    <row r="33" spans="1:20" ht="19.5" customHeight="1" thickBot="1">
      <c r="A33" s="61"/>
      <c r="B33" s="64" t="s">
        <v>51</v>
      </c>
      <c r="C33" s="200"/>
      <c r="D33" s="201"/>
      <c r="E33" s="201"/>
      <c r="F33" s="201" t="str">
        <f>F30</f>
        <v>Courts 23 &amp; 24</v>
      </c>
      <c r="G33" s="201"/>
      <c r="H33" s="201"/>
      <c r="I33" s="213" t="str">
        <f>B44</f>
        <v>Mirboo North SC</v>
      </c>
      <c r="J33" s="214"/>
      <c r="K33" s="214"/>
      <c r="L33" s="214"/>
      <c r="M33" s="75" t="s">
        <v>42</v>
      </c>
      <c r="N33" s="208" t="str">
        <f>B46</f>
        <v>Trafalgar HS</v>
      </c>
      <c r="O33" s="208"/>
      <c r="P33" s="208"/>
      <c r="Q33" s="209"/>
      <c r="R33" s="73"/>
      <c r="S33" s="74"/>
      <c r="T33" s="62"/>
    </row>
    <row r="34" spans="1:20" ht="7.5" customHeight="1" thickBot="1" thickTop="1">
      <c r="A34" s="61"/>
      <c r="B34" s="64" t="s">
        <v>51</v>
      </c>
      <c r="C34" s="76"/>
      <c r="D34" s="77"/>
      <c r="E34" s="77"/>
      <c r="F34" s="79"/>
      <c r="G34" s="79"/>
      <c r="H34" s="79"/>
      <c r="I34" s="77"/>
      <c r="J34" s="78"/>
      <c r="K34" s="77"/>
      <c r="L34" s="77"/>
      <c r="M34" s="77"/>
      <c r="N34" s="79"/>
      <c r="O34" s="77"/>
      <c r="P34" s="80"/>
      <c r="Q34" s="80"/>
      <c r="R34" s="73"/>
      <c r="S34" s="74"/>
      <c r="T34" s="62"/>
    </row>
    <row r="35" spans="1:20" ht="19.5" customHeight="1" thickTop="1">
      <c r="A35" s="61"/>
      <c r="B35" s="64" t="s">
        <v>51</v>
      </c>
      <c r="C35" s="198" t="s">
        <v>121</v>
      </c>
      <c r="D35" s="199"/>
      <c r="E35" s="199"/>
      <c r="F35" s="199" t="str">
        <f>F29</f>
        <v>Courts 21 &amp; 22</v>
      </c>
      <c r="G35" s="199"/>
      <c r="H35" s="199"/>
      <c r="I35" s="202" t="str">
        <f>B43</f>
        <v>Nagle C</v>
      </c>
      <c r="J35" s="203"/>
      <c r="K35" s="203"/>
      <c r="L35" s="203"/>
      <c r="M35" s="72" t="s">
        <v>42</v>
      </c>
      <c r="N35" s="204" t="str">
        <f>B46</f>
        <v>Trafalgar HS</v>
      </c>
      <c r="O35" s="204"/>
      <c r="P35" s="204"/>
      <c r="Q35" s="205"/>
      <c r="R35" s="73"/>
      <c r="S35" s="74"/>
      <c r="T35" s="62"/>
    </row>
    <row r="36" spans="1:20" ht="19.5" customHeight="1" thickBot="1">
      <c r="A36" s="61"/>
      <c r="B36" s="64" t="s">
        <v>51</v>
      </c>
      <c r="C36" s="200"/>
      <c r="D36" s="201"/>
      <c r="E36" s="201"/>
      <c r="F36" s="201" t="str">
        <f>F30</f>
        <v>Courts 23 &amp; 24</v>
      </c>
      <c r="G36" s="201"/>
      <c r="H36" s="201"/>
      <c r="I36" s="213" t="str">
        <f>B44</f>
        <v>Mirboo North SC</v>
      </c>
      <c r="J36" s="214"/>
      <c r="K36" s="214"/>
      <c r="L36" s="214"/>
      <c r="M36" s="75" t="s">
        <v>42</v>
      </c>
      <c r="N36" s="208" t="str">
        <f>B45</f>
        <v>Lavalla CC</v>
      </c>
      <c r="O36" s="208"/>
      <c r="P36" s="208"/>
      <c r="Q36" s="209"/>
      <c r="R36" s="73"/>
      <c r="S36" s="74"/>
      <c r="T36" s="62"/>
    </row>
    <row r="37" spans="1:20" ht="30.75" customHeight="1" thickTop="1">
      <c r="A37" s="61"/>
      <c r="B37" s="64" t="s">
        <v>51</v>
      </c>
      <c r="S37" s="61"/>
      <c r="T37" s="62"/>
    </row>
    <row r="38" spans="1:20" ht="20.25" customHeight="1">
      <c r="A38" s="61"/>
      <c r="B38" s="64" t="s">
        <v>51</v>
      </c>
      <c r="C38" s="197" t="s">
        <v>26</v>
      </c>
      <c r="D38" s="197"/>
      <c r="E38" s="197"/>
      <c r="F38" s="197"/>
      <c r="G38" s="197"/>
      <c r="H38" s="197"/>
      <c r="S38" s="61"/>
      <c r="T38" s="62"/>
    </row>
    <row r="39" spans="1:20" ht="9" customHeight="1" thickBot="1">
      <c r="A39" s="61"/>
      <c r="B39" s="81" t="s">
        <v>51</v>
      </c>
      <c r="F39" s="82" t="s">
        <v>43</v>
      </c>
      <c r="S39" s="61"/>
      <c r="T39" s="62"/>
    </row>
    <row r="40" spans="1:20" ht="17.25" customHeight="1" thickBot="1" thickTop="1">
      <c r="A40" s="61"/>
      <c r="B40" s="64" t="s">
        <v>51</v>
      </c>
      <c r="C40" s="193" t="str">
        <f>"v "&amp;B43</f>
        <v>v Nagle C</v>
      </c>
      <c r="D40" s="194"/>
      <c r="E40" s="195"/>
      <c r="F40" s="193" t="str">
        <f>"v "&amp;B44</f>
        <v>v Mirboo North SC</v>
      </c>
      <c r="G40" s="194"/>
      <c r="H40" s="195"/>
      <c r="I40" s="193" t="str">
        <f>"v "&amp;B45</f>
        <v>v Lavalla CC</v>
      </c>
      <c r="J40" s="194"/>
      <c r="K40" s="195"/>
      <c r="L40" s="193" t="str">
        <f>"v "&amp;B46</f>
        <v>v Trafalgar HS</v>
      </c>
      <c r="M40" s="194"/>
      <c r="N40" s="195"/>
      <c r="S40" s="61"/>
      <c r="T40" s="62"/>
    </row>
    <row r="41" spans="1:22" s="84" customFormat="1" ht="11.25" customHeight="1" thickBot="1" thickTop="1">
      <c r="A41" s="83"/>
      <c r="B41" s="84" t="s">
        <v>51</v>
      </c>
      <c r="C41" s="85" t="s">
        <v>44</v>
      </c>
      <c r="D41" s="86" t="s">
        <v>45</v>
      </c>
      <c r="E41" s="86" t="s">
        <v>46</v>
      </c>
      <c r="F41" s="85" t="s">
        <v>44</v>
      </c>
      <c r="G41" s="86" t="s">
        <v>45</v>
      </c>
      <c r="H41" s="86" t="s">
        <v>46</v>
      </c>
      <c r="I41" s="86" t="s">
        <v>44</v>
      </c>
      <c r="J41" s="86" t="s">
        <v>45</v>
      </c>
      <c r="K41" s="86" t="s">
        <v>46</v>
      </c>
      <c r="L41" s="85" t="s">
        <v>44</v>
      </c>
      <c r="M41" s="86" t="s">
        <v>45</v>
      </c>
      <c r="N41" s="87" t="s">
        <v>46</v>
      </c>
      <c r="O41" s="86" t="s">
        <v>44</v>
      </c>
      <c r="P41" s="86" t="s">
        <v>45</v>
      </c>
      <c r="Q41" s="86" t="s">
        <v>46</v>
      </c>
      <c r="R41" s="88" t="s">
        <v>47</v>
      </c>
      <c r="S41" s="61"/>
      <c r="T41" s="62"/>
      <c r="U41" s="64"/>
      <c r="V41" s="64"/>
    </row>
    <row r="42" spans="1:22" s="84" customFormat="1" ht="11.25" customHeight="1" thickBot="1" thickTop="1">
      <c r="A42" s="83"/>
      <c r="B42" s="84" t="s">
        <v>51</v>
      </c>
      <c r="C42" s="89" t="s">
        <v>48</v>
      </c>
      <c r="D42" s="90" t="s">
        <v>49</v>
      </c>
      <c r="E42" s="90" t="s">
        <v>49</v>
      </c>
      <c r="F42" s="89" t="s">
        <v>48</v>
      </c>
      <c r="G42" s="90" t="s">
        <v>49</v>
      </c>
      <c r="H42" s="90" t="s">
        <v>49</v>
      </c>
      <c r="I42" s="90" t="s">
        <v>48</v>
      </c>
      <c r="J42" s="90" t="s">
        <v>49</v>
      </c>
      <c r="K42" s="90" t="s">
        <v>49</v>
      </c>
      <c r="L42" s="89" t="s">
        <v>48</v>
      </c>
      <c r="M42" s="90" t="s">
        <v>49</v>
      </c>
      <c r="N42" s="91" t="s">
        <v>49</v>
      </c>
      <c r="O42" s="90" t="s">
        <v>48</v>
      </c>
      <c r="P42" s="90" t="s">
        <v>49</v>
      </c>
      <c r="Q42" s="90" t="s">
        <v>49</v>
      </c>
      <c r="R42" s="92"/>
      <c r="S42" s="61"/>
      <c r="T42" s="93"/>
      <c r="U42" s="94"/>
      <c r="V42" s="64"/>
    </row>
    <row r="43" spans="1:28" ht="17.25" customHeight="1" thickTop="1">
      <c r="A43" s="61"/>
      <c r="B43" s="95" t="s">
        <v>146</v>
      </c>
      <c r="C43" s="96"/>
      <c r="D43" s="97"/>
      <c r="E43" s="97"/>
      <c r="F43" s="98"/>
      <c r="G43" s="99"/>
      <c r="H43" s="99"/>
      <c r="I43" s="100"/>
      <c r="J43" s="101"/>
      <c r="K43" s="101"/>
      <c r="L43" s="100"/>
      <c r="M43" s="101"/>
      <c r="N43" s="101"/>
      <c r="O43" s="57">
        <f>SUM(W43:AB43)</f>
        <v>0</v>
      </c>
      <c r="P43" s="102">
        <f>G43+J43+M43</f>
        <v>0</v>
      </c>
      <c r="Q43" s="176">
        <f>H43+K43+N43</f>
        <v>0</v>
      </c>
      <c r="R43" s="104"/>
      <c r="S43" s="61"/>
      <c r="T43" s="105" t="s">
        <v>43</v>
      </c>
      <c r="U43" s="106" t="s">
        <v>43</v>
      </c>
      <c r="W43" s="107">
        <f>IF(F43="Win",1,0)</f>
        <v>0</v>
      </c>
      <c r="X43" s="108">
        <f>IF(F43="Draw",0.5,0)</f>
        <v>0</v>
      </c>
      <c r="Y43" s="108">
        <f>IF(I43="Win",1,0)</f>
        <v>0</v>
      </c>
      <c r="Z43" s="108">
        <f>IF(I43="Draw",0.5,0)</f>
        <v>0</v>
      </c>
      <c r="AA43" s="108">
        <f>IF(L43="Win",1,0)</f>
        <v>0</v>
      </c>
      <c r="AB43" s="109">
        <f>IF(L43="Draw",0.5,0)</f>
        <v>0</v>
      </c>
    </row>
    <row r="44" spans="1:28" ht="17.25" customHeight="1">
      <c r="A44" s="61"/>
      <c r="B44" s="110" t="s">
        <v>148</v>
      </c>
      <c r="C44" s="111">
        <f>IF(F43="","",LOOKUP(F43,T42:U46))</f>
      </c>
      <c r="D44" s="112">
        <f>IF(G43="",0,6-G43)</f>
        <v>0</v>
      </c>
      <c r="E44" s="113"/>
      <c r="F44" s="114" t="s">
        <v>51</v>
      </c>
      <c r="G44" s="115"/>
      <c r="H44" s="115"/>
      <c r="I44" s="116"/>
      <c r="J44" s="112"/>
      <c r="K44" s="113"/>
      <c r="L44" s="116"/>
      <c r="M44" s="113"/>
      <c r="N44" s="113"/>
      <c r="O44" s="58">
        <f>SUM(W44:AB44)</f>
        <v>0</v>
      </c>
      <c r="P44" s="117">
        <f>D44+J44+M44</f>
        <v>0</v>
      </c>
      <c r="Q44" s="177">
        <f>E44+K44+N44</f>
        <v>0</v>
      </c>
      <c r="R44" s="119"/>
      <c r="S44" s="61"/>
      <c r="T44" s="105" t="s">
        <v>48</v>
      </c>
      <c r="U44" s="106" t="s">
        <v>44</v>
      </c>
      <c r="W44" s="120">
        <f>IF(C44="Win",1,0)</f>
        <v>0</v>
      </c>
      <c r="X44" s="121">
        <f>IF(C44="Draw",0.5,0)</f>
        <v>0</v>
      </c>
      <c r="Y44" s="121">
        <f>IF(I44="Win",1,0)</f>
        <v>0</v>
      </c>
      <c r="Z44" s="121">
        <f>IF(I44="Draw",0.5,0)</f>
        <v>0</v>
      </c>
      <c r="AA44" s="121">
        <f>IF(L44="Win",1,0)</f>
        <v>0</v>
      </c>
      <c r="AB44" s="122">
        <f>IF(L44="Draw",0.5,0)</f>
        <v>0</v>
      </c>
    </row>
    <row r="45" spans="1:28" ht="17.25" customHeight="1">
      <c r="A45" s="61"/>
      <c r="B45" s="110" t="s">
        <v>144</v>
      </c>
      <c r="C45" s="111">
        <f>IF(I43="","",LOOKUP(I43,T42:U46))</f>
      </c>
      <c r="D45" s="112">
        <f>IF(J43="",0,6-J43)</f>
        <v>0</v>
      </c>
      <c r="E45" s="113"/>
      <c r="F45" s="111">
        <f>IF(I44="","",LOOKUP(I44,T42:U46))</f>
      </c>
      <c r="G45" s="112">
        <f>IF(J44="",0,6-J44)</f>
        <v>0</v>
      </c>
      <c r="H45" s="113"/>
      <c r="I45" s="123"/>
      <c r="J45" s="115"/>
      <c r="K45" s="115"/>
      <c r="L45" s="116"/>
      <c r="M45" s="113"/>
      <c r="N45" s="113"/>
      <c r="O45" s="58">
        <f>SUM(W45:AB45)</f>
        <v>0</v>
      </c>
      <c r="P45" s="117">
        <f>D45+G45+M45</f>
        <v>0</v>
      </c>
      <c r="Q45" s="177">
        <f>E45+H45+N45</f>
        <v>0</v>
      </c>
      <c r="R45" s="119"/>
      <c r="S45" s="61"/>
      <c r="T45" s="124" t="s">
        <v>44</v>
      </c>
      <c r="U45" s="125" t="s">
        <v>48</v>
      </c>
      <c r="W45" s="120">
        <f>IF(C45="Win",1,0)</f>
        <v>0</v>
      </c>
      <c r="X45" s="121">
        <f>IF(C45="Draw",0.5,0)</f>
        <v>0</v>
      </c>
      <c r="Y45" s="121">
        <f>IF(F45="Win",1,0)</f>
        <v>0</v>
      </c>
      <c r="Z45" s="121">
        <f>IF(F45="Draw",0.5,0)</f>
        <v>0</v>
      </c>
      <c r="AA45" s="121">
        <f>IF(L45="Win",1,0)</f>
        <v>0</v>
      </c>
      <c r="AB45" s="122">
        <f>IF(L45="Draw",0.5,0)</f>
        <v>0</v>
      </c>
    </row>
    <row r="46" spans="1:28" ht="17.25" customHeight="1" thickBot="1">
      <c r="A46" s="61"/>
      <c r="B46" s="126" t="s">
        <v>147</v>
      </c>
      <c r="C46" s="127">
        <f>IF(L43="","",LOOKUP(L43,T42:U46))</f>
      </c>
      <c r="D46" s="128">
        <f>IF(M43="",0,6-M43)</f>
        <v>0</v>
      </c>
      <c r="E46" s="129"/>
      <c r="F46" s="127">
        <f>IF(L44="","",LOOKUP(L44,T42:U46))</f>
      </c>
      <c r="G46" s="128">
        <f>IF(M44="",0,6-M44)</f>
        <v>0</v>
      </c>
      <c r="H46" s="129"/>
      <c r="I46" s="127">
        <f>IF(L45="","",LOOKUP(L45,T42:U46))</f>
      </c>
      <c r="J46" s="128">
        <f>IF(M45="",0,6-M45)</f>
        <v>0</v>
      </c>
      <c r="K46" s="130"/>
      <c r="L46" s="131"/>
      <c r="M46" s="131"/>
      <c r="N46" s="131"/>
      <c r="O46" s="59">
        <f>SUM(W46:AB46)</f>
        <v>0</v>
      </c>
      <c r="P46" s="132">
        <f>D46+G46+J46</f>
        <v>0</v>
      </c>
      <c r="Q46" s="178">
        <f>E46+H46+K46</f>
        <v>0</v>
      </c>
      <c r="R46" s="134"/>
      <c r="S46" s="61"/>
      <c r="T46" s="135"/>
      <c r="U46" s="136"/>
      <c r="W46" s="137">
        <f>IF(C46="Win",1,0)</f>
        <v>0</v>
      </c>
      <c r="X46" s="138">
        <f>IF(C46="Draw",0.5,0)</f>
        <v>0</v>
      </c>
      <c r="Y46" s="138">
        <f>IF(F46="Win",1,0)</f>
        <v>0</v>
      </c>
      <c r="Z46" s="138">
        <f>IF(F46="Draw",0.5,0)</f>
        <v>0</v>
      </c>
      <c r="AA46" s="138">
        <f>IF(I46="Win",1,0)</f>
        <v>0</v>
      </c>
      <c r="AB46" s="139">
        <f>IF(I46="Draw",0.5,0)</f>
        <v>0</v>
      </c>
    </row>
    <row r="47" spans="1:28" ht="17.25" customHeight="1" thickTop="1">
      <c r="A47" s="61"/>
      <c r="B47" s="141" t="s">
        <v>51</v>
      </c>
      <c r="C47" s="142"/>
      <c r="D47" s="142"/>
      <c r="E47" s="143"/>
      <c r="F47" s="143"/>
      <c r="G47" s="142"/>
      <c r="H47" s="143"/>
      <c r="I47" s="142"/>
      <c r="J47" s="142"/>
      <c r="K47" s="143"/>
      <c r="L47" s="144"/>
      <c r="M47" s="144"/>
      <c r="N47" s="144"/>
      <c r="O47" s="60"/>
      <c r="P47" s="143"/>
      <c r="Q47" s="143"/>
      <c r="R47" s="143"/>
      <c r="S47" s="61"/>
      <c r="T47" s="145"/>
      <c r="U47" s="146"/>
      <c r="W47" s="147"/>
      <c r="X47" s="147"/>
      <c r="Y47" s="147"/>
      <c r="Z47" s="147"/>
      <c r="AA47" s="147"/>
      <c r="AB47" s="147"/>
    </row>
    <row r="48" spans="1:20" ht="17.25" customHeight="1">
      <c r="A48" s="61"/>
      <c r="B48" s="196" t="s">
        <v>53</v>
      </c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48"/>
      <c r="T48" s="62"/>
    </row>
    <row r="49" spans="1:20" ht="17.25" customHeight="1">
      <c r="A49" s="61"/>
      <c r="B49" s="196" t="s">
        <v>54</v>
      </c>
      <c r="C49" s="196"/>
      <c r="D49" s="196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48"/>
      <c r="T49" s="62"/>
    </row>
    <row r="50" spans="1:20" ht="17.25" customHeight="1">
      <c r="A50" s="61"/>
      <c r="B50" s="196" t="s">
        <v>55</v>
      </c>
      <c r="C50" s="196"/>
      <c r="D50" s="196"/>
      <c r="E50" s="196"/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196"/>
      <c r="S50" s="148"/>
      <c r="T50" s="62"/>
    </row>
    <row r="51" spans="1:20" ht="12.75">
      <c r="A51" s="61"/>
      <c r="B51" s="62" t="s">
        <v>51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1"/>
      <c r="T51" s="62"/>
    </row>
    <row r="52" spans="1:20" ht="12.75">
      <c r="A52" s="61"/>
      <c r="B52" s="149" t="s">
        <v>56</v>
      </c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2"/>
    </row>
    <row r="53" spans="1:20" ht="12.75">
      <c r="A53" s="61"/>
      <c r="B53" s="149" t="s">
        <v>57</v>
      </c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2"/>
    </row>
    <row r="54" spans="1:20" ht="12.75">
      <c r="A54" s="61"/>
      <c r="B54" s="149" t="s">
        <v>58</v>
      </c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2"/>
    </row>
    <row r="55" spans="1:20" ht="12.75">
      <c r="A55" s="61"/>
      <c r="B55" s="149" t="s">
        <v>59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2"/>
    </row>
    <row r="56" spans="1:20" ht="12.75">
      <c r="A56" s="61"/>
      <c r="B56" s="149" t="s">
        <v>60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2"/>
    </row>
    <row r="57" spans="1:20" ht="12.75">
      <c r="A57" s="61"/>
      <c r="B57" s="149" t="s">
        <v>61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2"/>
    </row>
    <row r="58" spans="1:20" ht="12.75">
      <c r="A58" s="61"/>
      <c r="B58" s="149" t="s">
        <v>52</v>
      </c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2"/>
    </row>
    <row r="59" spans="1:20" ht="12.75">
      <c r="A59" s="61"/>
      <c r="B59" s="149" t="s">
        <v>62</v>
      </c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2"/>
    </row>
    <row r="60" spans="1:20" ht="12.75">
      <c r="A60" s="61"/>
      <c r="B60" s="149" t="s">
        <v>63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2"/>
    </row>
    <row r="61" spans="1:20" ht="12.75">
      <c r="A61" s="61"/>
      <c r="B61" s="149" t="s">
        <v>64</v>
      </c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2"/>
    </row>
    <row r="62" spans="1:20" ht="12.75">
      <c r="A62" s="61"/>
      <c r="B62" s="149" t="s">
        <v>65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2"/>
    </row>
    <row r="63" spans="1:20" ht="12.75">
      <c r="A63" s="61"/>
      <c r="B63" s="149" t="s">
        <v>66</v>
      </c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2"/>
    </row>
    <row r="64" spans="1:20" ht="12.75">
      <c r="A64" s="61"/>
      <c r="B64" s="149" t="s">
        <v>67</v>
      </c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2"/>
    </row>
    <row r="65" spans="1:20" ht="12.75">
      <c r="A65" s="61"/>
      <c r="B65" s="149" t="s">
        <v>68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2"/>
    </row>
    <row r="66" spans="1:20" ht="12.75">
      <c r="A66" s="61"/>
      <c r="B66" s="149" t="s">
        <v>69</v>
      </c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2"/>
    </row>
    <row r="67" spans="1:20" ht="12.75">
      <c r="A67" s="61"/>
      <c r="B67" s="149" t="s">
        <v>70</v>
      </c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2"/>
    </row>
    <row r="68" spans="1:20" ht="12.75">
      <c r="A68" s="61"/>
      <c r="B68" s="149" t="s">
        <v>71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2"/>
    </row>
    <row r="69" spans="1:20" ht="12.75">
      <c r="A69" s="61"/>
      <c r="B69" s="149" t="s">
        <v>72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2"/>
    </row>
    <row r="70" spans="1:20" ht="12.75">
      <c r="A70" s="61"/>
      <c r="B70" s="149" t="s">
        <v>73</v>
      </c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2"/>
    </row>
    <row r="71" spans="1:20" ht="12.75">
      <c r="A71" s="61"/>
      <c r="B71" s="149" t="s">
        <v>74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2"/>
    </row>
    <row r="72" spans="1:20" ht="12.75">
      <c r="A72" s="61"/>
      <c r="B72" s="149" t="s">
        <v>75</v>
      </c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2"/>
    </row>
    <row r="73" spans="1:20" ht="12.75">
      <c r="A73" s="61"/>
      <c r="B73" s="149" t="s">
        <v>76</v>
      </c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2"/>
    </row>
    <row r="74" spans="1:20" ht="12.75">
      <c r="A74" s="61"/>
      <c r="B74" s="149" t="s">
        <v>77</v>
      </c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2"/>
    </row>
    <row r="75" spans="1:20" ht="12.75">
      <c r="A75" s="61"/>
      <c r="B75" s="149" t="s">
        <v>78</v>
      </c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2"/>
    </row>
    <row r="76" spans="1:20" ht="12.75">
      <c r="A76" s="61"/>
      <c r="B76" s="149" t="s">
        <v>79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2"/>
    </row>
    <row r="77" spans="1:20" ht="12.75">
      <c r="A77" s="61"/>
      <c r="B77" s="149" t="s">
        <v>80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2"/>
    </row>
    <row r="78" spans="1:20" ht="12.75">
      <c r="A78" s="61"/>
      <c r="B78" s="149" t="s">
        <v>81</v>
      </c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2"/>
    </row>
    <row r="79" spans="1:20" ht="12.75">
      <c r="A79" s="61"/>
      <c r="B79" s="149" t="s">
        <v>82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2"/>
    </row>
    <row r="80" spans="1:20" ht="12.75">
      <c r="A80" s="61"/>
      <c r="B80" s="149" t="s">
        <v>83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2"/>
    </row>
    <row r="81" spans="1:20" ht="12.75">
      <c r="A81" s="61"/>
      <c r="B81" s="149" t="s">
        <v>84</v>
      </c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2"/>
    </row>
    <row r="82" spans="1:20" ht="12.75">
      <c r="A82" s="61"/>
      <c r="B82" s="149" t="s">
        <v>85</v>
      </c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2"/>
    </row>
    <row r="83" spans="1:20" ht="12.75">
      <c r="A83" s="61"/>
      <c r="B83" s="149" t="s">
        <v>86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2"/>
    </row>
    <row r="84" spans="1:20" ht="12.75">
      <c r="A84" s="61"/>
      <c r="B84" s="149" t="s">
        <v>87</v>
      </c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2"/>
    </row>
    <row r="85" spans="1:20" ht="12.75">
      <c r="A85" s="61"/>
      <c r="B85" s="149" t="s">
        <v>88</v>
      </c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2"/>
    </row>
    <row r="86" spans="1:20" ht="12.75">
      <c r="A86" s="61"/>
      <c r="B86" s="149" t="s">
        <v>89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2"/>
    </row>
    <row r="87" spans="1:20" ht="12.75">
      <c r="A87" s="61"/>
      <c r="B87" s="149" t="s">
        <v>90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2"/>
    </row>
    <row r="88" spans="1:20" ht="12.75">
      <c r="A88" s="61"/>
      <c r="B88" s="149" t="s">
        <v>91</v>
      </c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2"/>
    </row>
    <row r="89" spans="1:20" ht="12.75">
      <c r="A89" s="61"/>
      <c r="B89" s="149" t="s">
        <v>92</v>
      </c>
      <c r="C89" s="61"/>
      <c r="D89" s="61"/>
      <c r="E89" s="61"/>
      <c r="F89" s="61"/>
      <c r="G89" s="61"/>
      <c r="H89" s="61"/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2"/>
    </row>
    <row r="90" spans="1:20" ht="12.75">
      <c r="A90" s="61"/>
      <c r="B90" s="149" t="s">
        <v>93</v>
      </c>
      <c r="C90" s="61"/>
      <c r="D90" s="61"/>
      <c r="E90" s="61"/>
      <c r="F90" s="61"/>
      <c r="G90" s="61"/>
      <c r="H90" s="61"/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2"/>
    </row>
    <row r="91" spans="1:20" ht="12.75">
      <c r="A91" s="61"/>
      <c r="B91" s="149" t="s">
        <v>94</v>
      </c>
      <c r="C91" s="61"/>
      <c r="D91" s="61"/>
      <c r="E91" s="61"/>
      <c r="F91" s="61"/>
      <c r="G91" s="61"/>
      <c r="H91" s="61"/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2"/>
    </row>
    <row r="92" spans="1:20" ht="12.75">
      <c r="A92" s="61"/>
      <c r="B92" s="149" t="s">
        <v>95</v>
      </c>
      <c r="C92" s="61"/>
      <c r="D92" s="61"/>
      <c r="E92" s="61"/>
      <c r="F92" s="61"/>
      <c r="G92" s="61"/>
      <c r="H92" s="61"/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2"/>
    </row>
    <row r="93" spans="1:20" ht="12.75">
      <c r="A93" s="61"/>
      <c r="B93" s="149" t="s">
        <v>96</v>
      </c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2"/>
    </row>
    <row r="94" spans="1:20" ht="12.75">
      <c r="A94" s="61"/>
      <c r="B94" s="149" t="s">
        <v>97</v>
      </c>
      <c r="C94" s="61"/>
      <c r="D94" s="61"/>
      <c r="E94" s="61"/>
      <c r="F94" s="61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2"/>
    </row>
    <row r="95" spans="1:20" ht="12.75">
      <c r="A95" s="61"/>
      <c r="B95" s="149" t="s">
        <v>98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2"/>
    </row>
    <row r="96" spans="2:20" ht="12.75">
      <c r="B96" s="150" t="s">
        <v>99</v>
      </c>
      <c r="T96" s="62"/>
    </row>
    <row r="97" spans="2:20" ht="12.75">
      <c r="B97" s="150" t="s">
        <v>100</v>
      </c>
      <c r="T97" s="62"/>
    </row>
    <row r="98" ht="12.75">
      <c r="B98" s="150" t="s">
        <v>101</v>
      </c>
    </row>
    <row r="99" ht="12.75">
      <c r="B99" s="150" t="s">
        <v>102</v>
      </c>
    </row>
    <row r="100" ht="12.75">
      <c r="B100" s="150" t="s">
        <v>103</v>
      </c>
    </row>
    <row r="101" ht="12.75">
      <c r="B101" s="150" t="s">
        <v>104</v>
      </c>
    </row>
    <row r="102" ht="12.75">
      <c r="B102" s="150" t="s">
        <v>105</v>
      </c>
    </row>
    <row r="103" ht="12.75">
      <c r="B103" s="150" t="s">
        <v>106</v>
      </c>
    </row>
    <row r="104" ht="12.75">
      <c r="B104" s="150" t="s">
        <v>107</v>
      </c>
    </row>
    <row r="105" ht="12.75">
      <c r="B105" s="150" t="s">
        <v>108</v>
      </c>
    </row>
    <row r="106" ht="12.75">
      <c r="B106" s="150" t="s">
        <v>109</v>
      </c>
    </row>
    <row r="107" ht="12.75">
      <c r="B107" s="150" t="s">
        <v>110</v>
      </c>
    </row>
    <row r="108" ht="12.75">
      <c r="B108" s="150" t="s">
        <v>111</v>
      </c>
    </row>
    <row r="109" ht="12.75">
      <c r="B109" s="150" t="s">
        <v>112</v>
      </c>
    </row>
    <row r="110" ht="12.75">
      <c r="B110" s="150" t="s">
        <v>113</v>
      </c>
    </row>
    <row r="111" ht="12.75">
      <c r="B111" s="150" t="s">
        <v>114</v>
      </c>
    </row>
    <row r="112" ht="12.75">
      <c r="B112" s="150" t="s">
        <v>115</v>
      </c>
    </row>
    <row r="113" ht="12.75">
      <c r="B113" s="150" t="s">
        <v>50</v>
      </c>
    </row>
    <row r="114" ht="12.75">
      <c r="B114" s="150" t="s">
        <v>116</v>
      </c>
    </row>
    <row r="115" ht="12.75">
      <c r="B115" s="150" t="s">
        <v>117</v>
      </c>
    </row>
    <row r="116" ht="12.75">
      <c r="B116" s="150" t="s">
        <v>118</v>
      </c>
    </row>
  </sheetData>
  <sheetProtection selectLockedCells="1"/>
  <mergeCells count="61">
    <mergeCell ref="F3:R3"/>
    <mergeCell ref="F4:R4"/>
    <mergeCell ref="L40:N40"/>
    <mergeCell ref="B48:R48"/>
    <mergeCell ref="C35:E36"/>
    <mergeCell ref="F35:H35"/>
    <mergeCell ref="I35:L35"/>
    <mergeCell ref="N35:Q35"/>
    <mergeCell ref="F36:H36"/>
    <mergeCell ref="I36:L36"/>
    <mergeCell ref="B49:R49"/>
    <mergeCell ref="B50:R50"/>
    <mergeCell ref="C38:H38"/>
    <mergeCell ref="C40:E40"/>
    <mergeCell ref="F40:H40"/>
    <mergeCell ref="I40:K40"/>
    <mergeCell ref="N36:Q36"/>
    <mergeCell ref="C32:E33"/>
    <mergeCell ref="F32:H32"/>
    <mergeCell ref="I32:L32"/>
    <mergeCell ref="N32:Q32"/>
    <mergeCell ref="F33:H33"/>
    <mergeCell ref="I33:L33"/>
    <mergeCell ref="N33:Q33"/>
    <mergeCell ref="C29:E30"/>
    <mergeCell ref="F29:H29"/>
    <mergeCell ref="I29:L29"/>
    <mergeCell ref="N29:Q29"/>
    <mergeCell ref="F30:H30"/>
    <mergeCell ref="I30:L30"/>
    <mergeCell ref="N30:Q30"/>
    <mergeCell ref="C18:H18"/>
    <mergeCell ref="C20:E20"/>
    <mergeCell ref="F20:H20"/>
    <mergeCell ref="I20:K20"/>
    <mergeCell ref="L20:N20"/>
    <mergeCell ref="B28:R28"/>
    <mergeCell ref="C15:E16"/>
    <mergeCell ref="F15:H15"/>
    <mergeCell ref="I15:L15"/>
    <mergeCell ref="N15:Q15"/>
    <mergeCell ref="F16:H16"/>
    <mergeCell ref="I16:L16"/>
    <mergeCell ref="N16:Q16"/>
    <mergeCell ref="C12:E13"/>
    <mergeCell ref="F12:H12"/>
    <mergeCell ref="I12:L12"/>
    <mergeCell ref="N12:Q12"/>
    <mergeCell ref="F13:H13"/>
    <mergeCell ref="I13:L13"/>
    <mergeCell ref="N13:Q13"/>
    <mergeCell ref="B5:R5"/>
    <mergeCell ref="B7:R7"/>
    <mergeCell ref="B8:R8"/>
    <mergeCell ref="C9:E10"/>
    <mergeCell ref="F9:H9"/>
    <mergeCell ref="I9:L9"/>
    <mergeCell ref="N9:Q9"/>
    <mergeCell ref="F10:H10"/>
    <mergeCell ref="I10:L10"/>
    <mergeCell ref="N10:Q10"/>
  </mergeCells>
  <conditionalFormatting sqref="B23:B26 B43:B46">
    <cfRule type="expression" priority="1" dxfId="0" stopIfTrue="1">
      <formula>(R23=1)</formula>
    </cfRule>
  </conditionalFormatting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Zwar</dc:creator>
  <cp:keywords/>
  <dc:description/>
  <cp:lastModifiedBy>08713803</cp:lastModifiedBy>
  <cp:lastPrinted>2010-04-14T05:37:57Z</cp:lastPrinted>
  <dcterms:created xsi:type="dcterms:W3CDTF">1998-04-27T01:46:48Z</dcterms:created>
  <dcterms:modified xsi:type="dcterms:W3CDTF">2011-04-14T04:44:46Z</dcterms:modified>
  <cp:category/>
  <cp:version/>
  <cp:contentType/>
  <cp:contentStatus/>
</cp:coreProperties>
</file>